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9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4" sheetId="13" r:id="rId13"/>
    <sheet name="Munka15" sheetId="14" r:id="rId14"/>
    <sheet name="Munka13" sheetId="15" r:id="rId15"/>
    <sheet name="Munka17" sheetId="16" r:id="rId16"/>
    <sheet name="Munka18" sheetId="17" r:id="rId17"/>
    <sheet name="Munka19" sheetId="18" r:id="rId18"/>
    <sheet name="Munka21" sheetId="19" r:id="rId19"/>
    <sheet name="Munka20" sheetId="20" r:id="rId20"/>
  </sheets>
  <definedNames/>
  <calcPr fullCalcOnLoad="1"/>
</workbook>
</file>

<file path=xl/sharedStrings.xml><?xml version="1.0" encoding="utf-8"?>
<sst xmlns="http://schemas.openxmlformats.org/spreadsheetml/2006/main" count="1299" uniqueCount="680">
  <si>
    <t>KÖLTSÉGVETÉS MÉRLEGE</t>
  </si>
  <si>
    <t xml:space="preserve">Megnevezés </t>
  </si>
  <si>
    <t>Előirányzat</t>
  </si>
  <si>
    <t xml:space="preserve">                          Megnevezés </t>
  </si>
  <si>
    <t>A. Működési költségvetés bevételei összesen</t>
  </si>
  <si>
    <t>A. Működési költségvetés kiadásai összesen</t>
  </si>
  <si>
    <t>I. Működési bevételek</t>
  </si>
  <si>
    <t>I. Személyi juttatás</t>
  </si>
  <si>
    <t xml:space="preserve">II. Önkormányzatok sajátos működési bevételei </t>
  </si>
  <si>
    <t>III. Központi költségvetésből kapott támogatás</t>
  </si>
  <si>
    <t xml:space="preserve">III. Dologi kiadások </t>
  </si>
  <si>
    <t xml:space="preserve">IV. Támogatás értékű bevételek  </t>
  </si>
  <si>
    <t>IV. Ellátottak pénzbeli juttatásai</t>
  </si>
  <si>
    <t xml:space="preserve">V. Államháztartáson kívülről átvett pénzeszközök </t>
  </si>
  <si>
    <t xml:space="preserve">V. Egyéb működési kiadások </t>
  </si>
  <si>
    <t xml:space="preserve">B. Felhalmozási költségvetés bevételei összesen </t>
  </si>
  <si>
    <t xml:space="preserve">B. Felhalmozási költségvetés kiadásai összesen </t>
  </si>
  <si>
    <t xml:space="preserve">I. Felhalmozási és tőke jellegű bevételek </t>
  </si>
  <si>
    <t>I. Beruházási kiadások ÁFÁ-val</t>
  </si>
  <si>
    <t>II. Központi költségvetésből kapott költségvetési támogatás</t>
  </si>
  <si>
    <t xml:space="preserve">II. Felújítási kiadások ÁFÁ-val </t>
  </si>
  <si>
    <t xml:space="preserve">III. Támogatás értékű bevételek </t>
  </si>
  <si>
    <t xml:space="preserve">III. Egyéb felhalmozási kiadások </t>
  </si>
  <si>
    <t xml:space="preserve">IV. Államháztartáson kívülről átvett pénzeszközök </t>
  </si>
  <si>
    <t>C. Kölcsönök</t>
  </si>
  <si>
    <t xml:space="preserve">C. Kölcsönök </t>
  </si>
  <si>
    <t xml:space="preserve">I. Kapott kölcsön </t>
  </si>
  <si>
    <t xml:space="preserve">I. Kölcsönök nyújtása </t>
  </si>
  <si>
    <t xml:space="preserve">II. Kölcsönök visszatérülése </t>
  </si>
  <si>
    <t>II. Kölcsönök törlesztése</t>
  </si>
  <si>
    <t xml:space="preserve">D. Tartalékok </t>
  </si>
  <si>
    <t xml:space="preserve">I. Általános tartalék </t>
  </si>
  <si>
    <t xml:space="preserve">II. Céltartalék </t>
  </si>
  <si>
    <t>KÖLTSÉGVETÉSI BEVÉTELEK ÖSSZESEN (A+B+C)</t>
  </si>
  <si>
    <t>KÖLTSÉGVETÉSI KIADÁSOK ÖSSZESEN (A+B+C+D)</t>
  </si>
  <si>
    <t>D. Finanszírozási célú pénzügyi műveletek összesen (I+II+III)</t>
  </si>
  <si>
    <t>E. Finanszírozási célú pénzügyi műveletek összesen (I+II+III)</t>
  </si>
  <si>
    <t xml:space="preserve">I. Betétek visszavonása </t>
  </si>
  <si>
    <t xml:space="preserve">I. Szabad pénzeszközök betétként való elhelyezése </t>
  </si>
  <si>
    <t xml:space="preserve">II. Költségv.-i hiány belső finaszírozására szolgáló pénzmaradvány, vállalkozási maradvány igénybevétele </t>
  </si>
  <si>
    <t xml:space="preserve">II. Értékpapírok vásárlása </t>
  </si>
  <si>
    <t xml:space="preserve">III. Költségv.-i hiány külső finanaz.-ra szolgáló pénzügyi műveletek </t>
  </si>
  <si>
    <t>III. Hitelek törlesztése  és kötvénybeváltás kiadásai</t>
  </si>
  <si>
    <t>BEVÉTELEK MINDÖSSZESEN (A+B+C+D)</t>
  </si>
  <si>
    <t xml:space="preserve">Bevétel </t>
  </si>
  <si>
    <t>Kiadás</t>
  </si>
  <si>
    <t>2012.</t>
  </si>
  <si>
    <t xml:space="preserve">II. Munkaadót terhelő járulékok és szoc. hozzájár. adó </t>
  </si>
  <si>
    <t>KIADÁSOK MINDÖSSZESEN (A+…+E)</t>
  </si>
  <si>
    <t xml:space="preserve">                  2.sz. melléklet</t>
  </si>
  <si>
    <t xml:space="preserve">     Az önkormányzat 2012. évi bevételi előirányzatai összesen</t>
  </si>
  <si>
    <t>Ezer Ft-ban</t>
  </si>
  <si>
    <t xml:space="preserve">  BEVÉTELEK JOGCÍMEI</t>
  </si>
  <si>
    <t xml:space="preserve">Önkormányzat </t>
  </si>
  <si>
    <t>Kv.-i szervek összesen</t>
  </si>
  <si>
    <t>Polgárm.-i Hivatal</t>
  </si>
  <si>
    <t xml:space="preserve">Mindösszesen </t>
  </si>
  <si>
    <t xml:space="preserve">A. Működési költségvetés bevételei összesen </t>
  </si>
  <si>
    <t xml:space="preserve">I. Működési bevételek </t>
  </si>
  <si>
    <t xml:space="preserve">1. Közhatalmi bevétel </t>
  </si>
  <si>
    <t xml:space="preserve">2. Intézményi működési bevétel </t>
  </si>
  <si>
    <t xml:space="preserve">3. Intézmények egyéb sajátos bevételei </t>
  </si>
  <si>
    <t xml:space="preserve">4. Kapott kamatok </t>
  </si>
  <si>
    <t xml:space="preserve">1. Helyi adók </t>
  </si>
  <si>
    <t>xxxxxxxxx</t>
  </si>
  <si>
    <t xml:space="preserve">2. Átengedett központi adók </t>
  </si>
  <si>
    <t>3. Bírságok, pótlékok</t>
  </si>
  <si>
    <t xml:space="preserve">4. Talajterhelési díj </t>
  </si>
  <si>
    <t xml:space="preserve">III. Központi költségvetésből kapott támogatás </t>
  </si>
  <si>
    <t xml:space="preserve">1. Normatív állami hozzájárulás </t>
  </si>
  <si>
    <t xml:space="preserve">2. Normatív, kötött felhasználású központi támogatás </t>
  </si>
  <si>
    <t xml:space="preserve">3. Központosított előirányzatok </t>
  </si>
  <si>
    <t>4. Működésképtelenné vált önkorm. kieg. támogatása</t>
  </si>
  <si>
    <t>5. Önkormányzat egyéb költségvetési támogatása</t>
  </si>
  <si>
    <t xml:space="preserve">IV. Támogatás értékű bevétel </t>
  </si>
  <si>
    <t>V. Államháztartáson kívülről átvett pénzeszköz</t>
  </si>
  <si>
    <t xml:space="preserve">1. Tárgyi eszközök, immateriális javak értékesítése </t>
  </si>
  <si>
    <t xml:space="preserve">2. Önkormányzatok sajátos felhalm.-i és tőkebevételei </t>
  </si>
  <si>
    <t xml:space="preserve">3. Pénzügyi befektetések bevételei </t>
  </si>
  <si>
    <t xml:space="preserve">4. Üzemeltetésből, koncesszióból származó bevételek </t>
  </si>
  <si>
    <t xml:space="preserve">II. Központi költségvetésből kapott költségvetési támogatás </t>
  </si>
  <si>
    <t xml:space="preserve">1. Címzett és céltámogatások </t>
  </si>
  <si>
    <t>IV. Államháztartáson kívülről átvett pénzeszköz</t>
  </si>
  <si>
    <t xml:space="preserve">I. Kapott kölcsönök </t>
  </si>
  <si>
    <t>D. Finszírozási célú pénzügyi műveletek (I+II+III)</t>
  </si>
  <si>
    <t>I. Betétek visszavonása (1+2)</t>
  </si>
  <si>
    <t>1. Működési célra</t>
  </si>
  <si>
    <t xml:space="preserve">2. Felhalmozási célra </t>
  </si>
  <si>
    <t>II. Költségvetési hiány belső finanszírozására szolgáló pénzmar., vállakozási maradvány igénybevétele (1+2)</t>
  </si>
  <si>
    <t>1. Előző évek pénzmaradv.-nak igénybevétele össz.</t>
  </si>
  <si>
    <t xml:space="preserve">1. Működési célra </t>
  </si>
  <si>
    <t xml:space="preserve">2. Előző évek vállalk. maradv.-nak  igénybevét. össz. </t>
  </si>
  <si>
    <t xml:space="preserve">1. Működési célra  </t>
  </si>
  <si>
    <t>III. Költségv.-i hiány külső finansz.-ra szolgáló pü.-i műv. (1+2)</t>
  </si>
  <si>
    <t>xxxxxxxxxx</t>
  </si>
  <si>
    <t>1. Értékpapír kibocsátása, értékesítése</t>
  </si>
  <si>
    <t>2. Hitel, kölcsön felvétele</t>
  </si>
  <si>
    <t xml:space="preserve">Kv.-i szervek összesen </t>
  </si>
  <si>
    <t xml:space="preserve">Polgárm.-i Hivatal </t>
  </si>
  <si>
    <t>Mindösszesen</t>
  </si>
  <si>
    <t xml:space="preserve">1. Igazgatási szolgáltatási díj </t>
  </si>
  <si>
    <t xml:space="preserve">2. Felügyeleti jellegű tevékenység díjbevétele </t>
  </si>
  <si>
    <t xml:space="preserve">3. Bírságból származó bevétel </t>
  </si>
  <si>
    <t xml:space="preserve">I/1. Közhatalmi bevételek összesen </t>
  </si>
  <si>
    <t xml:space="preserve"> </t>
  </si>
  <si>
    <t>1. Áru- és készletértékesítés bevétele</t>
  </si>
  <si>
    <t xml:space="preserve">2. Szolgáltatások ellenértékének bevétele </t>
  </si>
  <si>
    <t xml:space="preserve">3. Egyéb bevételek </t>
  </si>
  <si>
    <t xml:space="preserve">I/2. Intézményi működési bevételek összesen </t>
  </si>
  <si>
    <t xml:space="preserve">1. Építményadó </t>
  </si>
  <si>
    <t>2. Telekadó</t>
  </si>
  <si>
    <t xml:space="preserve">3. Vállalkozók kommunális adója </t>
  </si>
  <si>
    <t>4. Magánszemélyek kommunális adója</t>
  </si>
  <si>
    <t>5. Idegenforgalmi adó tartózkodás után</t>
  </si>
  <si>
    <t xml:space="preserve">6. Idegenforgalmi adó épület után </t>
  </si>
  <si>
    <t xml:space="preserve">7. Iparűzési adó állandó jelleggel végzett iparűzési tevékenység után </t>
  </si>
  <si>
    <t>8. Iparűzési adó ideiglenes jelleggel végzett iparűzési tevékenység után (napi átalány)</t>
  </si>
  <si>
    <t xml:space="preserve">II/1. Helyi adó bevételek összesen </t>
  </si>
  <si>
    <t xml:space="preserve">1. Személyi jöv.adó helyben maradó része </t>
  </si>
  <si>
    <t xml:space="preserve">2. Jövedelemkülönbségek mérséklése (+, -) </t>
  </si>
  <si>
    <t xml:space="preserve">3. Gépjárműadó </t>
  </si>
  <si>
    <t>4. Luxusadó</t>
  </si>
  <si>
    <t xml:space="preserve">5. Termőföld bérbeadásából származó jöv.adó </t>
  </si>
  <si>
    <t xml:space="preserve">6. Átengedett egyéb központi adók </t>
  </si>
  <si>
    <t xml:space="preserve">II/3. Átengedett központi adók összesen </t>
  </si>
  <si>
    <t xml:space="preserve">                Ezer Ft-ban </t>
  </si>
  <si>
    <t xml:space="preserve">BEVÉTELEK JOGCÍMEI </t>
  </si>
  <si>
    <t>Önkormányzat</t>
  </si>
  <si>
    <t xml:space="preserve">III/1. Normatív állami hozzájárulás összesen </t>
  </si>
  <si>
    <t xml:space="preserve">III/2. Normatív, kötött felhasználású központi támogatás összesen </t>
  </si>
  <si>
    <t xml:space="preserve">III/3. Központosított előirányzatok </t>
  </si>
  <si>
    <t xml:space="preserve">III/3. Központosított előirányzatok összesen </t>
  </si>
  <si>
    <t xml:space="preserve">IV. Támogatásértékű bevételek összesen </t>
  </si>
  <si>
    <t xml:space="preserve">V. Államházt.-on kívülről átvett pénzeszk. össz. </t>
  </si>
  <si>
    <t>1. Települési önkormányzatok üzemeltetési, igazgatási, sport- és kulturális feladatai</t>
  </si>
  <si>
    <t>2. Körjegyzőség működése</t>
  </si>
  <si>
    <t>3. Lakott külterülettel kapcsolatos feladatok</t>
  </si>
  <si>
    <t>4. Pénzbeli szociális juttatások</t>
  </si>
  <si>
    <t>5. Közoktatási célú normatív hozzájárulás</t>
  </si>
  <si>
    <t>5.10.Általános iskola 4 hóra 4. évfolyam</t>
  </si>
  <si>
    <t>5.1. Közoktatási alaphozzájárulás óvoda 8 hóra</t>
  </si>
  <si>
    <t>5.2. Közoktatási alaphozzájárulás óvoda 4 hóra</t>
  </si>
  <si>
    <t>5.3. Általános iskola 8hóra 1-2.évfolyam</t>
  </si>
  <si>
    <t>5.4. Általános iskola 8 hóra 3. évfolyam</t>
  </si>
  <si>
    <t>5.5. Általános iskola 8 hóra 4. évfolyam</t>
  </si>
  <si>
    <t>5.6. Általános iskola 8 hóra 5-6. évfolyam</t>
  </si>
  <si>
    <t>5.7. Általános iskola 8 hóra 7-8. évfolyam</t>
  </si>
  <si>
    <t>5.8. Általános iskola 4 hóra 1-2. évfolyam</t>
  </si>
  <si>
    <t>5.9. Általános iskola 4 hóra 3. évfolyam</t>
  </si>
  <si>
    <t>5.11.Általános iskola 4 hóra 5-6. évfolyam</t>
  </si>
  <si>
    <t>5.12.Általános iskola 4 hóra 7-8. évfolyam</t>
  </si>
  <si>
    <t>6.Alapfokú művészetoktatás</t>
  </si>
  <si>
    <t>6.1. Alapfokú művészetoktatás zeneművészeti ág 8 hóra</t>
  </si>
  <si>
    <t>6.2.Alapfokú művészetoktatás képző- és iparművészeti, táncművészeti, szín- és bábművészeti ág 8 hóra</t>
  </si>
  <si>
    <t>7. Napközis/tanulószobai, iskolaotthonos foglalkozás</t>
  </si>
  <si>
    <t>7.1.Napközis foglalkozás 1-4. évfolyam 8 hóra</t>
  </si>
  <si>
    <t>7.2.Napközis foglalkozás 5-8. évfolyam 8 hóra</t>
  </si>
  <si>
    <t>7.3.Iskolaotthonos foglalkozás 1-4. évfolyam 8 hóra</t>
  </si>
  <si>
    <t>8. Sajátos nevelési igényű gyermekek, tanulók nevelése, oktatása</t>
  </si>
  <si>
    <t xml:space="preserve">8.1.Magántanuló SNI-s 8 hóra </t>
  </si>
  <si>
    <t>8.2.Magántanuló SNI-s 4 hóra</t>
  </si>
  <si>
    <t>8.3.Testi, érzékszervi, súlyos, középsúlyos értelmi folyatékos, autista, halmozottan fogyatékos sajátos nevelési igényű gyermekek tanulók 8 hóra</t>
  </si>
  <si>
    <t>6.3. Alapfokú művészetoktatás zeneművészeti ág 4 hóra</t>
  </si>
  <si>
    <t>6.4.Alapfokú művészetoktatás képző- és iparművészeti, táncművészeti, szín- és bábművészeti ág 4 hóra</t>
  </si>
  <si>
    <t>7.4.Napközis foglalkozás 1-4. évfolyam 4 hóra</t>
  </si>
  <si>
    <t>7.5.Napközis foglalkozás 5-8. évfolyam 4 hóra</t>
  </si>
  <si>
    <t>7.6.Iskolaotthonos foglalkozás 1-4. évfolyam 4 hóra</t>
  </si>
  <si>
    <t>8.4.Testi, érzékszervi, súlyos, középsúlyos értelmi folyatékos, autista, halmozottan fogyatékos sajátos nevelési igényű gyermekek tanulók 4 hóra</t>
  </si>
  <si>
    <t>8.5.Beszédfogyatékos, enyhe értelmi fogyatékso sajátos nevelési igényű gyermekek, tanulók 8 hóra</t>
  </si>
  <si>
    <t>8.6.Beszédfogyatékos, enyhe értelmi fogyatékso sajátos nevelési igényű gyermekek, tanulók 4 hóra</t>
  </si>
  <si>
    <t>8.7.A megismerő funkció vagy a viselkedés fejlődésének tartós és súlyos, vagy súlyos rendellenessége miatt sajátos nevelési igényű gyermekek, tanulók 8 hóra</t>
  </si>
  <si>
    <t>8.8.A megismerő funkció vagy a viselkedés fejlődésének tartós és súlyos, vagy súlyos rendellenessége miatt sajátos nevelési igényű gyermekek, tanulók 4 hóra</t>
  </si>
  <si>
    <t>9. Kizárólag magyar nyelven folyó roma kisebbségi nevelés-oktatás</t>
  </si>
  <si>
    <t>9.1. Kizárólag magyar nyelven folyó roma kisebbségi nevelés-oktatás 8 hóra</t>
  </si>
  <si>
    <t>9.2. Kizárólag magyar nyelven folyó roma kisebbségi nevelés-oktatás 4 hóra</t>
  </si>
  <si>
    <t>10.Intézményi társulás óvodájába, iskolájába járó gyerekek, tanulók támogatása</t>
  </si>
  <si>
    <t>10.1.Intézményi társulás óvodájába, iskolájába járó gyerekek, tanulók támogatása 8 hóra</t>
  </si>
  <si>
    <t>102..Intézményi társulás óvodájába, iskolájába járó gyerekek, tanulók támogatása 4 hóra</t>
  </si>
  <si>
    <t>1.Pedagógus továbbképzés támogatása</t>
  </si>
  <si>
    <t>1.1.Pedagógus továbbképzés támogatása 8 hó</t>
  </si>
  <si>
    <t>1.1.Pedagógus továbbképzés támogatása 4 hó</t>
  </si>
  <si>
    <t>2.Támogatás egyes pedagóguspótlékok kiegészítéséhez</t>
  </si>
  <si>
    <t>2.1. Osztályfőnöki pótlék 8 hóra</t>
  </si>
  <si>
    <t>2.2. Osztályfőnöki pótlék 4 hóra</t>
  </si>
  <si>
    <t>2.3.Gyógypedagóiai pótlék 8 hóra</t>
  </si>
  <si>
    <t>2.4.Gyógypedagógiai pótlék 4 hóra</t>
  </si>
  <si>
    <t>3. Szociális juttatások, egyéb szolgáltatások</t>
  </si>
  <si>
    <t>3.1.Kedvezményes óvodai, iskolai étkeztetés</t>
  </si>
  <si>
    <t>3.2.Tanulók ingyenes tankönyvellátásának támogatása</t>
  </si>
  <si>
    <t>4. Szakmai, tanügyigazgatási informatikai feladatok támogatása</t>
  </si>
  <si>
    <t>4.1.Informatikai feladatok támogatása 8 hóra</t>
  </si>
  <si>
    <t>4.2.Informatikai feladatok támogatása 4 hóra</t>
  </si>
  <si>
    <t xml:space="preserve">C.I. Kapott kölcsönök </t>
  </si>
  <si>
    <t xml:space="preserve">Kapott kölcsönök összesen </t>
  </si>
  <si>
    <t xml:space="preserve">C.II. Kölcsönök visszatérülése </t>
  </si>
  <si>
    <t xml:space="preserve">Kölcsönök visszatérülése </t>
  </si>
  <si>
    <t xml:space="preserve"> Költségvetési szervek költségvetési bevételei </t>
  </si>
  <si>
    <t>II. Rákóczi Ferenc Általános Iskola, Óvoda és Alapfokú Művészetoktatási Intézmény</t>
  </si>
  <si>
    <t xml:space="preserve">Költségvetési szervek mindösszesen </t>
  </si>
  <si>
    <t xml:space="preserve">IV. Támogatásértékű bevétel </t>
  </si>
  <si>
    <t>B. Felhalmozási költségvetés bevételei össz.</t>
  </si>
  <si>
    <t>D. Finanszírozási célú pénzügyi műveletek (I+II+III)</t>
  </si>
  <si>
    <t xml:space="preserve">2. felhalmozási célra </t>
  </si>
  <si>
    <t>1. Előző évek pénzmaradv.-nak igénybevét. összesen</t>
  </si>
  <si>
    <t xml:space="preserve">1.1. Működési célra </t>
  </si>
  <si>
    <t xml:space="preserve">1.2. Felhalmozási célra </t>
  </si>
  <si>
    <t xml:space="preserve">2. Előző évek vállalk.-i maradv.-nak igénybevét. összesen </t>
  </si>
  <si>
    <t xml:space="preserve">2.1. Működési célra  </t>
  </si>
  <si>
    <t xml:space="preserve">2.2. Felhalmozási célra </t>
  </si>
  <si>
    <t xml:space="preserve">III. Költségv.-i hiány külső finansz.-ra szolgáló pénügyi műveletek </t>
  </si>
  <si>
    <t xml:space="preserve">1. Hitel, kölcsön felvétele </t>
  </si>
  <si>
    <t xml:space="preserve">Irányító szervtől kapott támogatás </t>
  </si>
  <si>
    <t xml:space="preserve">Intézményi bevétel mindösszesen </t>
  </si>
  <si>
    <t>Támogatott megnevezése</t>
  </si>
  <si>
    <t>Összesen</t>
  </si>
  <si>
    <t>Beruházási feladat</t>
  </si>
  <si>
    <t xml:space="preserve"> Felújítási cél</t>
  </si>
  <si>
    <t>Adatszolgáltatás az önkormányzat felügyelete alá tartozó</t>
  </si>
  <si>
    <t xml:space="preserve">  költségvetési szerv által elismert tartozásállományról 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</si>
  <si>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</si>
  <si>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</si>
  <si>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</si>
  <si>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</si>
  <si>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</si>
  <si>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</si>
  <si>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</si>
  <si>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</si>
  <si>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</si>
  <si>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</si>
  <si>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</si>
  <si>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</si>
  <si>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</si>
  <si>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</si>
  <si>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 xml:space="preserve">Szállítókkal szembeni tartozásállomány </t>
  </si>
  <si>
    <t>Egyéb tartozásállomány</t>
  </si>
  <si>
    <t>meghatározott határnapon túli tartozásállomány.</t>
  </si>
  <si>
    <t>..........................................</t>
  </si>
  <si>
    <t xml:space="preserve"> költségvetési szerv vezetője </t>
  </si>
  <si>
    <t>Költségvetési szerv</t>
  </si>
  <si>
    <t xml:space="preserve">KIADÁSOK JOGCÍMEI </t>
  </si>
  <si>
    <t xml:space="preserve">1. Hitelek törlesztése </t>
  </si>
  <si>
    <t xml:space="preserve">2. Kötvénybeváltás kiadásai </t>
  </si>
  <si>
    <t xml:space="preserve">Irányitó szerv alá tartozó költségvetési szerveknek nyújtott támogatás </t>
  </si>
  <si>
    <t>A polgármesteri hivatal évi költségvetési kiadási</t>
  </si>
  <si>
    <t>előirányzatai  feladatonként</t>
  </si>
  <si>
    <t xml:space="preserve">Összesen </t>
  </si>
  <si>
    <t>Felújítás összesen</t>
  </si>
  <si>
    <t>Beruházás összesen</t>
  </si>
  <si>
    <t>Megnevezés</t>
  </si>
  <si>
    <t xml:space="preserve">Előirányzat összege </t>
  </si>
  <si>
    <t>Az önkormányzat 2012. évi kiadási előirányzatai összesen</t>
  </si>
  <si>
    <t>xxxxxxxx</t>
  </si>
  <si>
    <t>III. Dologi kiadások</t>
  </si>
  <si>
    <t xml:space="preserve">IV. Ellátottak pénzbeli juttatásai </t>
  </si>
  <si>
    <t>2. Pénzeszköz átadás államházt.-on kívülre</t>
  </si>
  <si>
    <t>1. Kölcsön nyújtása</t>
  </si>
  <si>
    <t xml:space="preserve">2. Kölcsön törlesztése </t>
  </si>
  <si>
    <t>4. Előző évi működ. célú pénzmaradvány átadása</t>
  </si>
  <si>
    <t xml:space="preserve">I. Beruházási kiadások ÁFÁ-val </t>
  </si>
  <si>
    <t xml:space="preserve">II. Felujítási kiadások ÁFÁ-val </t>
  </si>
  <si>
    <t xml:space="preserve">1. Támogatásértékű felhalm.-i kiadások </t>
  </si>
  <si>
    <t>3. Előző évi felhalm.-i pénzmaradvány átadás</t>
  </si>
  <si>
    <t>4. Pénzügyi befektetések</t>
  </si>
  <si>
    <t>2. Pénzeszköz átadás államháztartáson kívülre</t>
  </si>
  <si>
    <t>3. Társadalom-, szoc.politikai és egyéb juttatás, támogat.</t>
  </si>
  <si>
    <t xml:space="preserve">V. Egyéb működési kiadások összesen </t>
  </si>
  <si>
    <t>1. Támogatás értékű működési kiadás</t>
  </si>
  <si>
    <t>III. Egyéb felhalmozási kiadások összesen</t>
  </si>
  <si>
    <t>I. Általános tartalék</t>
  </si>
  <si>
    <t>II. Céltartalék</t>
  </si>
  <si>
    <t xml:space="preserve">A.V.1. Támogatás értékű működési kiadás </t>
  </si>
  <si>
    <t xml:space="preserve">B.III.1. Támogatás értékű felhalmozási kiadás </t>
  </si>
  <si>
    <t>A.V.2. Működési célú pénzeszköz átad. államháztartáson kívülre</t>
  </si>
  <si>
    <t>B.III.2. Felhalmozási célú pénzeszköz átad. államháztartáson kívülre</t>
  </si>
  <si>
    <t xml:space="preserve">Polgármesteri hivatal feladatai </t>
  </si>
  <si>
    <t xml:space="preserve">B.I. Beruházási előirányzat célonkénti részletezése </t>
  </si>
  <si>
    <t xml:space="preserve">B.II. Felújítási előirányzat célonkénti részletezése </t>
  </si>
  <si>
    <t xml:space="preserve">Költségvetési szervek engedélyezett létszáma </t>
  </si>
  <si>
    <t xml:space="preserve">Engedélyezett létszám (fő) </t>
  </si>
  <si>
    <t xml:space="preserve">Közfoglalkoztatottak engedelyezett létszáma </t>
  </si>
  <si>
    <t xml:space="preserve">4 órás </t>
  </si>
  <si>
    <t xml:space="preserve">6 órás </t>
  </si>
  <si>
    <t xml:space="preserve">8 órás </t>
  </si>
  <si>
    <t xml:space="preserve">B.III.4. Pénzügyi befektetések előirányzatának részletezése </t>
  </si>
  <si>
    <t>Pénzügyi befektetések összesen</t>
  </si>
  <si>
    <t xml:space="preserve">........................ 2012. ............ hó .... nap </t>
  </si>
  <si>
    <t>5. Működési célú kamatkiadás</t>
  </si>
  <si>
    <t xml:space="preserve">6. Fejlesztési célú kamatkiadás </t>
  </si>
  <si>
    <t xml:space="preserve">A. Működési költségvetés kiadásai összesen </t>
  </si>
  <si>
    <t>B. Felhalmozási költségvetés kiadásai összesen</t>
  </si>
  <si>
    <t xml:space="preserve">D. Tartalékok összesen </t>
  </si>
  <si>
    <t>KÖLTSÉGVETÉSI KIADÁS ÖSSZESEN (A+B+C+D)</t>
  </si>
  <si>
    <t xml:space="preserve">5. Működési célú kamatkiadás </t>
  </si>
  <si>
    <t xml:space="preserve">E. Finansz. célú pénzügyi műveletek összesen </t>
  </si>
  <si>
    <t>KIADÁS MINDÖSSZESEN (A+…E)</t>
  </si>
  <si>
    <t>D. Kölcsönök</t>
  </si>
  <si>
    <t xml:space="preserve">I. Szabad pénzeszk.betétként való elhelyezése </t>
  </si>
  <si>
    <t>1. Működési célú</t>
  </si>
  <si>
    <t xml:space="preserve">2. Felhalmozási célú </t>
  </si>
  <si>
    <t xml:space="preserve">1.1. működési célú </t>
  </si>
  <si>
    <t xml:space="preserve">1.2. felhalmozási célú </t>
  </si>
  <si>
    <t xml:space="preserve">2.1. működési célú </t>
  </si>
  <si>
    <t xml:space="preserve">2.2. felhalmozási célú </t>
  </si>
  <si>
    <t>E. Finanszír.-i célú pü.-i müv. összesen (I+II+III)</t>
  </si>
  <si>
    <t>III. Hitelek törlesztése, kötvénybeváltás kiadásai</t>
  </si>
  <si>
    <t xml:space="preserve">I. Szabad pénzeszk. betétként való elhelyezése </t>
  </si>
  <si>
    <t>KIMUTATÁS</t>
  </si>
  <si>
    <t>ezer Ft</t>
  </si>
  <si>
    <t>Adósságot keletkeztető ügylet megnevezése</t>
  </si>
  <si>
    <t xml:space="preserve">Összeg </t>
  </si>
  <si>
    <t>I. Fejlesztési cél, amelyek megvalósításához adósságot keletkeztető ügylet megkötése válik, vagy válhat szükségessé</t>
  </si>
  <si>
    <t xml:space="preserve">1. </t>
  </si>
  <si>
    <t>2.</t>
  </si>
  <si>
    <t>3.</t>
  </si>
  <si>
    <t xml:space="preserve">II. Adósságot keletkeztető más ügyletek </t>
  </si>
  <si>
    <t>1.</t>
  </si>
  <si>
    <t xml:space="preserve">KIMUTATÁS </t>
  </si>
  <si>
    <t>Bírság-, pótlék- és díjbevétel</t>
  </si>
  <si>
    <t xml:space="preserve">   2012. évi  ELŐIRÁNYZAT-FELHASZNÁLÁSI TERV</t>
  </si>
  <si>
    <t xml:space="preserve">Hónap 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</si>
  <si>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</si>
  <si>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</si>
  <si>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</si>
  <si>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</si>
  <si>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</si>
  <si>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</si>
  <si>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Kibocsátás</t>
  </si>
  <si>
    <t xml:space="preserve">Beváltás </t>
  </si>
  <si>
    <t xml:space="preserve">Eladás </t>
  </si>
  <si>
    <t xml:space="preserve">Vétel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</si>
  <si>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</si>
  <si>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</si>
  <si>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</si>
  <si>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</si>
  <si>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</si>
  <si>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</si>
  <si>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</si>
  <si>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</si>
  <si>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</si>
  <si>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</si>
  <si>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</si>
  <si>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</si>
  <si>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a közvetett támogatások tervezett összegéről </t>
  </si>
  <si>
    <t xml:space="preserve">Közvetett támogatás megnevezése </t>
  </si>
  <si>
    <t>Közvetett támogatás tervezett összege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</si>
  <si>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</si>
  <si>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</si>
  <si>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Helyi adónál biztosított kedvezmény összege</t>
  </si>
  <si>
    <t xml:space="preserve">Ebből: 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</si>
  <si>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</si>
  <si>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</si>
  <si>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</si>
  <si>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</si>
  <si>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</si>
  <si>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</si>
  <si>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</si>
  <si>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</si>
  <si>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kedvezmény összege</t>
  </si>
  <si>
    <t>Helyi adónál biztosított mentesség összege</t>
  </si>
  <si>
    <t>Gépjárműadónál biztosított mentesség összege</t>
  </si>
  <si>
    <t>Helyiségek, eszközök hasznosításából származó kedvezmény összege</t>
  </si>
  <si>
    <t>Helyiségek, eszközök hasznosításából származó mentesség összege</t>
  </si>
  <si>
    <t>Egyéb nyújtott kedvezmény vagy kölcsön elengedésének összege</t>
  </si>
  <si>
    <t xml:space="preserve">ÖSSZESEN </t>
  </si>
  <si>
    <t xml:space="preserve">Szöveges indokolás: </t>
  </si>
  <si>
    <t xml:space="preserve">                </t>
  </si>
  <si>
    <t>2014. év</t>
  </si>
  <si>
    <t>2016. év</t>
  </si>
  <si>
    <t>2017. év</t>
  </si>
  <si>
    <t>360000-1</t>
  </si>
  <si>
    <t>KIADÁS MINDÖSSZESEN (A+…+E)</t>
  </si>
  <si>
    <t>Víztermelés, -kezelés,       -ellátás</t>
  </si>
  <si>
    <t>522001-1</t>
  </si>
  <si>
    <t>Közutak, hidak, alagutak üzemeltetése, fenntartása</t>
  </si>
  <si>
    <t>680001-2</t>
  </si>
  <si>
    <t>Lakóingatlan bérbeadása, üzemeltetése</t>
  </si>
  <si>
    <t>680002-2</t>
  </si>
  <si>
    <t>Nem lakóingatlan bérbeadása, üzemeltetése</t>
  </si>
  <si>
    <t>811000-1</t>
  </si>
  <si>
    <t>Építmény- üzemeltetés</t>
  </si>
  <si>
    <t>813000-1</t>
  </si>
  <si>
    <t>Zöldterület- kezelés</t>
  </si>
  <si>
    <t>841112-1</t>
  </si>
  <si>
    <t>Önkormány- zati jogalkotás</t>
  </si>
  <si>
    <t>841126-1</t>
  </si>
  <si>
    <t>Önkormányzatok és társulások általános végrehajtó igazgatási tevékenysége</t>
  </si>
  <si>
    <t>841191-1</t>
  </si>
  <si>
    <t>Nemzeti  ünnepek programjai</t>
  </si>
  <si>
    <t>841352-1</t>
  </si>
  <si>
    <t>Mezőgazda- sági támogatások</t>
  </si>
  <si>
    <t>841383-1</t>
  </si>
  <si>
    <t>Területfej- lesztési és területrende- zési helyi feladatok</t>
  </si>
  <si>
    <t>841402-1</t>
  </si>
  <si>
    <t>Közvilágítás</t>
  </si>
  <si>
    <t>841403-1</t>
  </si>
  <si>
    <t>Város-, községgazdál- kodási m.n.s. szolgáltatások</t>
  </si>
  <si>
    <t>841902-9</t>
  </si>
  <si>
    <t>Központi költségvetési befizetések</t>
  </si>
  <si>
    <t>841906-9</t>
  </si>
  <si>
    <t>Finanszírozá- si műveletek</t>
  </si>
  <si>
    <t>842155-1</t>
  </si>
  <si>
    <t>Önkormány- zatok m.n.s. nemzetközi kapcsolatai</t>
  </si>
  <si>
    <t>862301-1</t>
  </si>
  <si>
    <t>Fogorvosi alapellátás</t>
  </si>
  <si>
    <t>869037-1</t>
  </si>
  <si>
    <t>Fizikoterápi- ás szolgáltatás</t>
  </si>
  <si>
    <t>869039-1</t>
  </si>
  <si>
    <t>Egyéb, máshová nem sorolt kiegészítő egészségügyi szolgáltatás</t>
  </si>
  <si>
    <t>869041-1</t>
  </si>
  <si>
    <t>Család- és nővédelmi egészségügyi gondozás</t>
  </si>
  <si>
    <t>882111-1</t>
  </si>
  <si>
    <t>Aktív korúak ellátása</t>
  </si>
  <si>
    <t>882112-1</t>
  </si>
  <si>
    <t>Időskorúak járadéks</t>
  </si>
  <si>
    <t>882113-1</t>
  </si>
  <si>
    <t>Lakásfenn-tartási támogatás normatív alapon</t>
  </si>
  <si>
    <t>882115-1</t>
  </si>
  <si>
    <t>Ápolási díj alanyi jogon</t>
  </si>
  <si>
    <t>882117-1</t>
  </si>
  <si>
    <t>Rendszeres gyermekvé- delmi pénzbeli ellátás</t>
  </si>
  <si>
    <t>882119-1</t>
  </si>
  <si>
    <t>Óvodáztatá- si támogatás</t>
  </si>
  <si>
    <t>882122-1</t>
  </si>
  <si>
    <t>Átmeneti segély</t>
  </si>
  <si>
    <t>882123-1</t>
  </si>
  <si>
    <t>Temetési segély</t>
  </si>
  <si>
    <t>882124-1</t>
  </si>
  <si>
    <t>Rendkívüli gyermekvé- delmi támogatás</t>
  </si>
  <si>
    <t>882129-1</t>
  </si>
  <si>
    <t>Egyéb önkormány- zati eseti pénzellátások</t>
  </si>
  <si>
    <t>882202-1</t>
  </si>
  <si>
    <t>Közgyógy- ellátás</t>
  </si>
  <si>
    <t>882203-1</t>
  </si>
  <si>
    <t>Köztemetés</t>
  </si>
  <si>
    <t>880441-1</t>
  </si>
  <si>
    <t>Rövid időtartamú közfoglal-koztatás</t>
  </si>
  <si>
    <t>890442-1</t>
  </si>
  <si>
    <t>Foglalkozta- tást helyettesítő támogatásra jog. hosszabb id. közfog.</t>
  </si>
  <si>
    <t>960302-1</t>
  </si>
  <si>
    <t>Köztemető- fenntartás és működtetés</t>
  </si>
  <si>
    <t>Lakossági közműfejlesztés támogatása</t>
  </si>
  <si>
    <t>Önkormányzatok és társulásaik európai uniós fejlesztési pályázatai saját forrás kiegészítésének támogatása</t>
  </si>
  <si>
    <t>Esélyegyenlőséget, felzárkóztatást segítő támogatások</t>
  </si>
  <si>
    <t>1.Esélyegyenlőséget szolgáló intézkedések támogatása</t>
  </si>
  <si>
    <t>2. Az integrációs rendszerben részt vevő intézményekben dolgozó pedagógusok anyagi támogatása</t>
  </si>
  <si>
    <t>Egyes sajátos közoktatási feladatok támogatása</t>
  </si>
  <si>
    <t>Gyermekszegénység elleni program keretében nyári étkeztetés biztosítása</t>
  </si>
  <si>
    <t>Közbiztonság növelését szolgáló fejlesztések megvalósítása</t>
  </si>
  <si>
    <t>2011. évről áthúzódó bérkompenzáció támogatása</t>
  </si>
  <si>
    <t>Önkormányzati felzárkóztatási támogatás</t>
  </si>
  <si>
    <t>910123-1</t>
  </si>
  <si>
    <t>Könyvtári szolgáltatások</t>
  </si>
  <si>
    <t>910502-1</t>
  </si>
  <si>
    <t>Közművelődési intézmények, közösségi színterek működése</t>
  </si>
  <si>
    <t>562100-1</t>
  </si>
  <si>
    <t>Rendezvényi étkeztetés</t>
  </si>
  <si>
    <t>562912-1</t>
  </si>
  <si>
    <t>Óvodai intézményi étkeztetés</t>
  </si>
  <si>
    <t>562913-1</t>
  </si>
  <si>
    <t>Iskolai intézményi étkeztetés</t>
  </si>
  <si>
    <t>562917-1</t>
  </si>
  <si>
    <t>Munkahelyi étkeztetés</t>
  </si>
  <si>
    <t>851011-1</t>
  </si>
  <si>
    <t>Óvodai nevelés, ellátás</t>
  </si>
  <si>
    <t>852011-1</t>
  </si>
  <si>
    <t>Általános iskolai tanulók nappali rendszerű nevelése, oktatása 1-4. évf.</t>
  </si>
  <si>
    <t>852012-1</t>
  </si>
  <si>
    <t>Sajátos nevelési igényű általános iskolai tanulók nappali rendszerű nevelése, oktatása 1-4. évf.</t>
  </si>
  <si>
    <t>852021-1</t>
  </si>
  <si>
    <t>Általános iskolai tanulók nappali rendszerű nevelése, oktatása 5-8. évf.</t>
  </si>
  <si>
    <t>852022-1</t>
  </si>
  <si>
    <t>Sajátos nevelési igényű általános iskolai tanulók nappali rendszerű nevelése, oktatása 5-8. évf.</t>
  </si>
  <si>
    <t>852031-1</t>
  </si>
  <si>
    <t>Alapfokú művészetoktatás zeneművészeti ágban</t>
  </si>
  <si>
    <t>852032-1</t>
  </si>
  <si>
    <t>Alapfokú Művészetoktatás képző- és iparművészeti, táncművészeti, szín- és bábművészeti ágban</t>
  </si>
  <si>
    <t>855911-1</t>
  </si>
  <si>
    <t>Általános iskolai napköziotthonos nevelés</t>
  </si>
  <si>
    <t>KIADÁSOK JOGCÍMEI</t>
  </si>
  <si>
    <t>Költségvetési szerv összesen</t>
  </si>
  <si>
    <t>Polgármesteri hivatal</t>
  </si>
  <si>
    <t xml:space="preserve">3.2. melléklet </t>
  </si>
  <si>
    <t xml:space="preserve">   3. melléklet</t>
  </si>
  <si>
    <t>3.4. melléklet</t>
  </si>
  <si>
    <t>3.5. melléklet</t>
  </si>
  <si>
    <t>3.6. melléklet</t>
  </si>
  <si>
    <t>3.7. melléklet</t>
  </si>
  <si>
    <t>1. Hitelek törlesztése</t>
  </si>
  <si>
    <t>1.1. Működési célú</t>
  </si>
  <si>
    <t>1.2. Felhalmozási célú</t>
  </si>
  <si>
    <t>2. Kötvénybeváltás kiadásai</t>
  </si>
  <si>
    <t>2.1. Működési célú</t>
  </si>
  <si>
    <t>2.2. Felhalmozási célú</t>
  </si>
  <si>
    <t>1. melléklet</t>
  </si>
  <si>
    <t>Többcélú kistérségi társulásnak</t>
  </si>
  <si>
    <t>Önkormányzatoknak</t>
  </si>
  <si>
    <t>Polgárvédelmi hozzájárulás</t>
  </si>
  <si>
    <t>Nonprofit szervnek</t>
  </si>
  <si>
    <t>4. melléklet</t>
  </si>
  <si>
    <t>5. melléklet</t>
  </si>
  <si>
    <t>LHH Egészségügyi Központ</t>
  </si>
  <si>
    <t xml:space="preserve">       eFt-ban</t>
  </si>
  <si>
    <t>Belterületi vízrendezés</t>
  </si>
  <si>
    <t>LHH Ipari terület</t>
  </si>
  <si>
    <t>Piac</t>
  </si>
  <si>
    <t>Partnerség a Bodrogközért</t>
  </si>
  <si>
    <t>6.melléklet</t>
  </si>
  <si>
    <t>eFt-ban</t>
  </si>
  <si>
    <t>7. melléklet</t>
  </si>
  <si>
    <t>C.II. Céltartalék célonkénti részletezése</t>
  </si>
  <si>
    <t>Pénzügyi befektetések</t>
  </si>
  <si>
    <t>Céltartalék összesen</t>
  </si>
  <si>
    <t>Polgármesteri Hivatal</t>
  </si>
  <si>
    <t>811000-1 Építményüzemeltetés</t>
  </si>
  <si>
    <t>841112-1 Önkormányzati jogalkotás (társadalmi megbízatás képviselők és bizottsági tagok)</t>
  </si>
  <si>
    <t>841126-1 Önkormányzatok és társulások általános végrehajtó igazgatási tevékenysége</t>
  </si>
  <si>
    <t>841352-1 Mezőgazdasági támogatások</t>
  </si>
  <si>
    <t>862301-1 Fogorvosi alapellátás</t>
  </si>
  <si>
    <t>880441-1 Rövid időtartamú közfoglalkoztatás</t>
  </si>
  <si>
    <t>890442-1 Foglalkoztatást helyettesítő támogagásra jogosultak hosszabb időtartamú közfoglalkoztatása</t>
  </si>
  <si>
    <t>910123-1 Könyvtári szolgáltatások</t>
  </si>
  <si>
    <t>910502-1 Közművelődési intézmények, közösségi színterek működése</t>
  </si>
  <si>
    <t>562912-1 Óvodai intézményi étkeztetés</t>
  </si>
  <si>
    <t>562913-1 Iskolai intézményi étkeztetés</t>
  </si>
  <si>
    <t>851011-1 Óvodai nevelés, ellátás</t>
  </si>
  <si>
    <t>852011-1 Általánso iskolai tanulók nappali rendszerű nevelési, oktatása (1-4. évf.)</t>
  </si>
  <si>
    <t>852021-1 Általános Iskolai tanulók nappali rendszerű nevelése, oktatása (5-8) évfolyam</t>
  </si>
  <si>
    <t>852012-1 Sajátos nevelési igényű általános iskolai tanulók nappali rendszerű nevelése, oktatása (1-4. évf.)</t>
  </si>
  <si>
    <t>852022-1Sajátos nevelési igényű általános iskolai tanulók neppali rendszerű nevelése, oktatása (5-8. évf.)</t>
  </si>
  <si>
    <t>852031-1 Alapfokú Művészetoktatás zeneművészeti ágban</t>
  </si>
  <si>
    <t>855911-1 Általános iskolai napköziotthonos nevelés</t>
  </si>
  <si>
    <t>azon fejlesztési célokról, amelyek megvalósításához a Magyarország gazdasági stabilitásáról szóló 2011. évi CXCIV. törvény 3. § (1) szerinti adósságot keletkeztető ügylet megkötése válik vagy válhat szükségessé, az adósságot keletkeztető ügyletek várható összegével együtt</t>
  </si>
  <si>
    <t xml:space="preserve">10. melléklet </t>
  </si>
  <si>
    <t>8. melléklet</t>
  </si>
  <si>
    <t xml:space="preserve">    9. melléklet </t>
  </si>
  <si>
    <t xml:space="preserve">11. melléklet </t>
  </si>
  <si>
    <t xml:space="preserve">Az önkormányzat saját bevételeinek és az adósságot keletkeztető ügyleteiből eredő fizetési kötelezettségének bemutatása*  </t>
  </si>
  <si>
    <t>2012. év</t>
  </si>
  <si>
    <t>2013. év</t>
  </si>
  <si>
    <t xml:space="preserve">2014. év </t>
  </si>
  <si>
    <t>2015. év</t>
  </si>
  <si>
    <t xml:space="preserve">2016. év </t>
  </si>
  <si>
    <t>2018. év</t>
  </si>
  <si>
    <t>2019. év</t>
  </si>
  <si>
    <t>2020. év</t>
  </si>
  <si>
    <t>2021. év</t>
  </si>
  <si>
    <t>2022. év</t>
  </si>
  <si>
    <t>2023. év</t>
  </si>
  <si>
    <t>2024. év</t>
  </si>
  <si>
    <t>2025. év</t>
  </si>
  <si>
    <t>2026.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</si>
  <si>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</si>
  <si>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</si>
  <si>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</si>
  <si>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</si>
  <si>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Kezességvállalással kapcsolatos megtérülés</t>
  </si>
  <si>
    <t>Saját bevételek összesen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</si>
  <si>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</si>
  <si>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</si>
  <si>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</si>
  <si>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</si>
  <si>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kötgelezettség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</si>
  <si>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</si>
  <si>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</si>
  <si>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</si>
  <si>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 xml:space="preserve">* Az államháztartásról szóló 2011. évi CXCV. törvény 23. § (2) bekezdés g) pontja alapján </t>
  </si>
  <si>
    <t xml:space="preserve">12. melléklet </t>
  </si>
  <si>
    <t>13. mellélet</t>
  </si>
  <si>
    <t>14. melléklet</t>
  </si>
  <si>
    <t>BEVÉTELEK MINDÖSSZESEN (A+…+D)</t>
  </si>
  <si>
    <t>Közhasznú foglalkoztatás</t>
  </si>
  <si>
    <t>OEP-től kapott támogatás</t>
  </si>
  <si>
    <t>Kistérségtől oktatáshoz kapcsolódó támogatás</t>
  </si>
  <si>
    <t>Rendszeres gyermekvédelmi pénzbeli ellátás</t>
  </si>
  <si>
    <t xml:space="preserve">A. I/1. Közhatalmi bevételek részletezése </t>
  </si>
  <si>
    <t xml:space="preserve">                  2.1.melléklet</t>
  </si>
  <si>
    <t xml:space="preserve">A. I/2. Intézményi működési bevételek részletezése </t>
  </si>
  <si>
    <t xml:space="preserve">A. II/1. Helyi adó bevételek részletezése </t>
  </si>
  <si>
    <t xml:space="preserve">2.2. melléklet </t>
  </si>
  <si>
    <t>2.3. melléklet</t>
  </si>
  <si>
    <t xml:space="preserve">eFt-ban </t>
  </si>
  <si>
    <t>2.4. melléklet</t>
  </si>
  <si>
    <t xml:space="preserve">A. II/2. Átengedett központi adók részletezése </t>
  </si>
  <si>
    <t xml:space="preserve">      2.5. melléklet</t>
  </si>
  <si>
    <t xml:space="preserve">                eFt-ban </t>
  </si>
  <si>
    <t>A. III/1. Normatív állami hozzájárulás részletezése</t>
  </si>
  <si>
    <t xml:space="preserve">      2.6. melléklet</t>
  </si>
  <si>
    <t>A. III/2. Normatív, kötött felhasználású központi támogatás részletezése</t>
  </si>
  <si>
    <t xml:space="preserve">      2.7. melléklet</t>
  </si>
  <si>
    <t xml:space="preserve">A. IV. Támogatásértékű bevételek </t>
  </si>
  <si>
    <t xml:space="preserve">      2.8. melléklet</t>
  </si>
  <si>
    <t>Mezőőrök foglalkoztatásához támogatás</t>
  </si>
  <si>
    <t>Lakosságtól átvett pénzeszköz</t>
  </si>
  <si>
    <t xml:space="preserve">A. V. Államháztartáson kívülről átvett pénzeszközök </t>
  </si>
  <si>
    <t>5. Egyes szociális feladatok támogatása</t>
  </si>
  <si>
    <t>5.1.Rendszeres szociális segély 90 %</t>
  </si>
  <si>
    <t>5.2. Foglalkoztatást helyettesítő támogatás 80 %</t>
  </si>
  <si>
    <t>5.3. Időskorúak járadéka 90 %</t>
  </si>
  <si>
    <t>5.4. Lakásfenntartási támogatás normatív 90 %</t>
  </si>
  <si>
    <t>5.5. Ápolási díj alanyi jogon + TB 75 %</t>
  </si>
  <si>
    <t>5.6. Szakértői vélemény díja (100 %)</t>
  </si>
  <si>
    <t>5.7. Óvodáztatási támogatás 100 %</t>
  </si>
  <si>
    <t xml:space="preserve">      2.9. melléklet</t>
  </si>
  <si>
    <t>2.10.melléklet</t>
  </si>
  <si>
    <t>B. I/2. Önkormányzatok sajátos felhalmozási és tőke bevételei</t>
  </si>
  <si>
    <t>Erdőértékesítés</t>
  </si>
  <si>
    <t>Egyéb sajátos felhalmozási bevétel</t>
  </si>
  <si>
    <t>2.11.melléklet</t>
  </si>
  <si>
    <t>B. III. Támogatás értékű bevételek</t>
  </si>
  <si>
    <t>LHH Egészségügyi központ</t>
  </si>
  <si>
    <t>Digitális tábla</t>
  </si>
  <si>
    <t>Közművelődési intézmények, közösségi színterek</t>
  </si>
  <si>
    <t>II. Rákóczi Ferenc Általános Iskol, Óvoda és Alapfokú Művészetoktatási intézmény összesen</t>
  </si>
  <si>
    <t>Polgármesteri H.</t>
  </si>
  <si>
    <t>Polgármesteri Hivatal összesen</t>
  </si>
  <si>
    <t>Önkormányzatok és társulások általános végrehajtó  igazgatási tevékenysége</t>
  </si>
  <si>
    <t>Körjegyzőség működéséhez hozzájárulás</t>
  </si>
  <si>
    <t xml:space="preserve">                 2.12. melléklet</t>
  </si>
  <si>
    <t>Víziközműtől</t>
  </si>
  <si>
    <t>Lakosságtól</t>
  </si>
  <si>
    <t xml:space="preserve">                 2.13. melléklet</t>
  </si>
  <si>
    <t xml:space="preserve">                            eFt-ban </t>
  </si>
  <si>
    <t>2.14. melléklet</t>
  </si>
  <si>
    <t>1.1. Működési célra</t>
  </si>
  <si>
    <t>1.2. Felhalmozási célra</t>
  </si>
  <si>
    <t>2.1. Működési célra</t>
  </si>
  <si>
    <t>2.2. Felhalmozási célra</t>
  </si>
  <si>
    <t xml:space="preserve">        eFt-ban</t>
  </si>
  <si>
    <t>eFt</t>
  </si>
  <si>
    <t>Európai Uniós támogatásból, hazai forrásból, saját forrásból megvalósuló beruházási, felújítási előirányzatok célonkénti részletezése</t>
  </si>
  <si>
    <t>Beruházás/felújítás megnevezése</t>
  </si>
  <si>
    <t>Projekt azonosító száma</t>
  </si>
  <si>
    <t>Támogatás forrása</t>
  </si>
  <si>
    <t xml:space="preserve">Támogatás összeg eFt-ban </t>
  </si>
  <si>
    <t>Támogatás intenzitása (%)</t>
  </si>
  <si>
    <t>Saját forrás összege eFt-ban</t>
  </si>
  <si>
    <t>Beruházás/ felújítás költsége összesen eFt-ban</t>
  </si>
  <si>
    <t>Megjegyzés</t>
  </si>
  <si>
    <t>Partnerség a Bodrogköz felzárkztatásáért</t>
  </si>
  <si>
    <t>TÁMOP-5.1.1-09/6-2009-0003</t>
  </si>
  <si>
    <t>Európai Unió</t>
  </si>
  <si>
    <t>Új piac kialakítása</t>
  </si>
  <si>
    <t>MVH 2055013875</t>
  </si>
  <si>
    <t xml:space="preserve">Deminimis </t>
  </si>
  <si>
    <t>Digitális tábla beszerzése</t>
  </si>
  <si>
    <t>TIO-1.1.1-07/1-2008-0388</t>
  </si>
  <si>
    <t>LHH Eü Központ</t>
  </si>
  <si>
    <t>ÉMOP-4.1.1/C-10-2011-0003</t>
  </si>
  <si>
    <t>ÉMOP-1.1.1/G-09-2010-0010</t>
  </si>
  <si>
    <t>ÉMOP-3.2.1/E-09-2f-2010-0004</t>
  </si>
  <si>
    <t>Összesen:</t>
  </si>
  <si>
    <t>2012.év</t>
  </si>
  <si>
    <t>LHH Eü Központ saját</t>
  </si>
  <si>
    <t>Költségvetési szerv neve: II. Rákóczi Ferenc Általános Iskola, Óvoda és Alapfokú Művészetoktatási Intézmény</t>
  </si>
  <si>
    <t>Eredeti éves költségvetés kiadási előirányzata:                 187.877,-eFt</t>
  </si>
  <si>
    <t>15.1. melléklet</t>
  </si>
  <si>
    <t>Költségvetési szerv neve: Ricse Nagyközség Önkormányzat Polgármesteri Hivatal</t>
  </si>
  <si>
    <t>Eredeti éves költségvetés kiadási előirányzata:                 59.874,-eFt</t>
  </si>
  <si>
    <t>15.2. melléklet</t>
  </si>
  <si>
    <t>Több éves kihatással járó döntések számszerűsítése</t>
  </si>
  <si>
    <t xml:space="preserve">      Megnevezés</t>
  </si>
  <si>
    <t>Szennyvízberuházással kapcsolatos hiteltörlesztés</t>
  </si>
  <si>
    <t>Kölcsöntörlesztés Kft</t>
  </si>
  <si>
    <t>Kölcsöntörlesztés Alapítvány</t>
  </si>
  <si>
    <t xml:space="preserve">     ÖSSZESEN</t>
  </si>
  <si>
    <t xml:space="preserve">16.melléklet </t>
  </si>
  <si>
    <t>2017. után</t>
  </si>
  <si>
    <t xml:space="preserve">     eFt-ban</t>
  </si>
  <si>
    <t>Önkormányzatunk csak jogszabály alapján, kötelezően alkalmazandó mentességeket adja.</t>
  </si>
  <si>
    <t xml:space="preserve">Ellátottak térítési díjának elengedése jogszabály alapján 9.487,- eFt, méltányossági alapon történő </t>
  </si>
  <si>
    <t>elengedést önkormányzatunk nem alkalmaz.</t>
  </si>
  <si>
    <t>Gépjárműadónál biztosított mentesség összege a mozgáskorlátozottak számára, jogszabály alapján</t>
  </si>
  <si>
    <t>biztosított mentesség.</t>
  </si>
  <si>
    <t>Eredeti éves költségvetés kiadási előirányzat 10 %-a:        5.987,- eFt</t>
  </si>
  <si>
    <t>Eredeti éves költségvetés kiadási előirányzat 10 %-a:       18.787,- eFt</t>
  </si>
  <si>
    <t>Gépjárműadónál biztosított kedvezmény jogszabály alapján, környezetvédelmi besorolásra tekintettel</t>
  </si>
  <si>
    <t>biztosított kedvezmény.</t>
  </si>
  <si>
    <t xml:space="preserve">(x) Az önkormányzat költségvetési rendeletének 18-19. §-ában </t>
  </si>
  <si>
    <t>Nemzetiségi Önkormányzat támogatása</t>
  </si>
  <si>
    <t>Nemzetiségi önkormányzat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</si>
</sst>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sz val="8"/>
      <name val="Arial CE"/>
      <family val="0"/>
    </font>
    <font>
      <b/>
      <sz val="8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7" fillId="2" borderId="2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7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vertical="center" shrinkToFit="1"/>
    </xf>
    <xf numFmtId="0" fontId="3" fillId="2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4" xfId="0" applyFont="1" applyBorder="1" applyAlignment="1">
      <alignment horizontal="left" wrapText="1"/>
    </xf>
    <xf numFmtId="0" fontId="3" fillId="2" borderId="11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0" borderId="9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3" fillId="2" borderId="10" xfId="0" applyFont="1" applyFill="1" applyBorder="1" applyAlignment="1">
      <alignment/>
    </xf>
    <xf numFmtId="0" fontId="3" fillId="0" borderId="0" xfId="0" applyFont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left" vertical="center" wrapText="1"/>
    </xf>
    <xf numFmtId="0" fontId="3" fillId="0" borderId="0" xfId="21" applyFont="1">
      <alignment/>
      <protection/>
    </xf>
    <xf numFmtId="0" fontId="14" fillId="0" borderId="0" xfId="21" applyFont="1">
      <alignment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right"/>
      <protection/>
    </xf>
    <xf numFmtId="0" fontId="10" fillId="0" borderId="1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/>
      <protection/>
    </xf>
    <xf numFmtId="0" fontId="4" fillId="0" borderId="1" xfId="21" applyFont="1" applyBorder="1">
      <alignment/>
      <protection/>
    </xf>
    <xf numFmtId="0" fontId="3" fillId="0" borderId="0" xfId="21" applyFont="1" applyBorder="1">
      <alignment/>
      <protection/>
    </xf>
    <xf numFmtId="0" fontId="4" fillId="0" borderId="1" xfId="21" applyFont="1" applyBorder="1" applyAlignment="1">
      <alignment horizontal="left" vertical="center" wrapText="1"/>
      <protection/>
    </xf>
    <xf numFmtId="16" fontId="4" fillId="0" borderId="1" xfId="21" applyNumberFormat="1" applyFont="1" applyBorder="1" applyAlignment="1">
      <alignment horizontal="left" wrapText="1"/>
      <protection/>
    </xf>
    <xf numFmtId="0" fontId="4" fillId="0" borderId="1" xfId="21" applyFont="1" applyBorder="1" applyAlignment="1">
      <alignment horizontal="left" wrapText="1"/>
      <protection/>
    </xf>
    <xf numFmtId="16" fontId="4" fillId="0" borderId="1" xfId="21" applyNumberFormat="1" applyFont="1" applyBorder="1" applyAlignment="1">
      <alignment horizontal="left" vertical="center" wrapText="1"/>
      <protection/>
    </xf>
    <xf numFmtId="16" fontId="4" fillId="0" borderId="1" xfId="21" applyNumberFormat="1" applyFont="1" applyBorder="1" applyAlignment="1">
      <alignment wrapText="1"/>
      <protection/>
    </xf>
    <xf numFmtId="0" fontId="10" fillId="0" borderId="1" xfId="21" applyFont="1" applyBorder="1">
      <alignment/>
      <protection/>
    </xf>
    <xf numFmtId="0" fontId="15" fillId="0" borderId="1" xfId="21" applyFont="1" applyBorder="1" applyAlignment="1">
      <alignment horizontal="left" wrapText="1"/>
      <protection/>
    </xf>
    <xf numFmtId="0" fontId="10" fillId="0" borderId="1" xfId="21" applyFont="1" applyBorder="1" applyAlignment="1">
      <alignment/>
      <protection/>
    </xf>
    <xf numFmtId="0" fontId="15" fillId="0" borderId="1" xfId="21" applyFont="1" applyBorder="1" applyAlignment="1">
      <alignment horizontal="left" vertical="center" wrapText="1"/>
      <protection/>
    </xf>
    <xf numFmtId="0" fontId="3" fillId="0" borderId="1" xfId="21" applyFont="1" applyBorder="1">
      <alignment/>
      <protection/>
    </xf>
    <xf numFmtId="0" fontId="10" fillId="2" borderId="1" xfId="21" applyFont="1" applyFill="1" applyBorder="1">
      <alignment/>
      <protection/>
    </xf>
    <xf numFmtId="0" fontId="4" fillId="2" borderId="1" xfId="21" applyFont="1" applyFill="1" applyBorder="1">
      <alignment/>
      <protection/>
    </xf>
    <xf numFmtId="0" fontId="4" fillId="0" borderId="1" xfId="21" applyFont="1" applyBorder="1" applyAlignment="1">
      <alignment wrapText="1"/>
      <protection/>
    </xf>
    <xf numFmtId="0" fontId="10" fillId="0" borderId="1" xfId="21" applyFont="1" applyBorder="1" applyAlignment="1">
      <alignment wrapText="1"/>
      <protection/>
    </xf>
    <xf numFmtId="0" fontId="10" fillId="2" borderId="1" xfId="21" applyFont="1" applyFill="1" applyBorder="1" applyAlignment="1">
      <alignment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3" fillId="0" borderId="0" xfId="23" applyFont="1">
      <alignment/>
      <protection/>
    </xf>
    <xf numFmtId="0" fontId="8" fillId="0" borderId="0" xfId="23" applyFont="1">
      <alignment/>
      <protection/>
    </xf>
    <xf numFmtId="0" fontId="4" fillId="0" borderId="1" xfId="23" applyFont="1" applyBorder="1" applyAlignment="1">
      <alignment horizontal="center" vertical="center" wrapText="1"/>
      <protection/>
    </xf>
    <xf numFmtId="0" fontId="3" fillId="0" borderId="0" xfId="23" applyFont="1" applyAlignment="1">
      <alignment wrapText="1"/>
      <protection/>
    </xf>
    <xf numFmtId="0" fontId="10" fillId="0" borderId="1" xfId="23" applyFont="1" applyBorder="1" applyAlignment="1">
      <alignment horizontal="left" vertical="center"/>
      <protection/>
    </xf>
    <xf numFmtId="0" fontId="10" fillId="0" borderId="1" xfId="23" applyFont="1" applyBorder="1" applyAlignment="1">
      <alignment horizontal="right" vertical="center"/>
      <protection/>
    </xf>
    <xf numFmtId="0" fontId="4" fillId="0" borderId="1" xfId="23" applyFont="1" applyBorder="1" applyAlignment="1">
      <alignment horizontal="left"/>
      <protection/>
    </xf>
    <xf numFmtId="0" fontId="4" fillId="0" borderId="1" xfId="23" applyFont="1" applyBorder="1" applyAlignment="1">
      <alignment horizontal="right"/>
      <protection/>
    </xf>
    <xf numFmtId="0" fontId="4" fillId="0" borderId="1" xfId="23" applyFont="1" applyBorder="1" applyAlignment="1">
      <alignment horizontal="left" vertical="center" wrapText="1"/>
      <protection/>
    </xf>
    <xf numFmtId="16" fontId="4" fillId="0" borderId="1" xfId="23" applyNumberFormat="1" applyFont="1" applyBorder="1" applyAlignment="1">
      <alignment horizontal="left" wrapText="1"/>
      <protection/>
    </xf>
    <xf numFmtId="0" fontId="4" fillId="0" borderId="1" xfId="23" applyFont="1" applyBorder="1" applyAlignment="1">
      <alignment horizontal="left" wrapText="1"/>
      <protection/>
    </xf>
    <xf numFmtId="0" fontId="15" fillId="0" borderId="1" xfId="23" applyFont="1" applyBorder="1" applyAlignment="1">
      <alignment horizontal="right" wrapText="1"/>
      <protection/>
    </xf>
    <xf numFmtId="16" fontId="4" fillId="0" borderId="1" xfId="23" applyNumberFormat="1" applyFont="1" applyBorder="1" applyAlignment="1">
      <alignment horizontal="left" vertical="center" wrapText="1"/>
      <protection/>
    </xf>
    <xf numFmtId="16" fontId="4" fillId="0" borderId="1" xfId="23" applyNumberFormat="1" applyFont="1" applyBorder="1" applyAlignment="1">
      <alignment horizontal="right" wrapText="1"/>
      <protection/>
    </xf>
    <xf numFmtId="16" fontId="4" fillId="0" borderId="1" xfId="23" applyNumberFormat="1" applyFont="1" applyBorder="1" applyAlignment="1">
      <alignment wrapText="1"/>
      <protection/>
    </xf>
    <xf numFmtId="0" fontId="10" fillId="0" borderId="1" xfId="23" applyFont="1" applyBorder="1">
      <alignment/>
      <protection/>
    </xf>
    <xf numFmtId="0" fontId="10" fillId="0" borderId="1" xfId="23" applyFont="1" applyBorder="1" applyAlignment="1">
      <alignment horizontal="right"/>
      <protection/>
    </xf>
    <xf numFmtId="0" fontId="4" fillId="0" borderId="1" xfId="23" applyFont="1" applyBorder="1" applyAlignment="1">
      <alignment horizontal="right" wrapText="1"/>
      <protection/>
    </xf>
    <xf numFmtId="0" fontId="15" fillId="0" borderId="1" xfId="23" applyFont="1" applyBorder="1" applyAlignment="1">
      <alignment horizontal="left" wrapText="1"/>
      <protection/>
    </xf>
    <xf numFmtId="0" fontId="10" fillId="0" borderId="1" xfId="23" applyFont="1" applyBorder="1" applyAlignment="1">
      <alignment/>
      <protection/>
    </xf>
    <xf numFmtId="0" fontId="15" fillId="0" borderId="1" xfId="23" applyFont="1" applyBorder="1" applyAlignment="1">
      <alignment horizontal="left" vertical="center" wrapText="1"/>
      <protection/>
    </xf>
    <xf numFmtId="0" fontId="4" fillId="0" borderId="1" xfId="23" applyFont="1" applyBorder="1">
      <alignment/>
      <protection/>
    </xf>
    <xf numFmtId="0" fontId="3" fillId="0" borderId="1" xfId="23" applyFont="1" applyBorder="1">
      <alignment/>
      <protection/>
    </xf>
    <xf numFmtId="0" fontId="16" fillId="0" borderId="1" xfId="23" applyFont="1" applyBorder="1" applyAlignment="1">
      <alignment horizontal="right"/>
      <protection/>
    </xf>
    <xf numFmtId="0" fontId="15" fillId="0" borderId="1" xfId="23" applyFont="1" applyBorder="1" applyAlignment="1">
      <alignment horizontal="right"/>
      <protection/>
    </xf>
    <xf numFmtId="0" fontId="10" fillId="2" borderId="1" xfId="23" applyFont="1" applyFill="1" applyBorder="1">
      <alignment/>
      <protection/>
    </xf>
    <xf numFmtId="0" fontId="10" fillId="2" borderId="1" xfId="23" applyFont="1" applyFill="1" applyBorder="1" applyAlignment="1">
      <alignment horizontal="right"/>
      <protection/>
    </xf>
    <xf numFmtId="0" fontId="4" fillId="2" borderId="1" xfId="23" applyFont="1" applyFill="1" applyBorder="1">
      <alignment/>
      <protection/>
    </xf>
    <xf numFmtId="0" fontId="4" fillId="0" borderId="1" xfId="23" applyFont="1" applyBorder="1" applyAlignment="1">
      <alignment wrapText="1"/>
      <protection/>
    </xf>
    <xf numFmtId="0" fontId="10" fillId="0" borderId="1" xfId="23" applyFont="1" applyBorder="1" applyAlignment="1">
      <alignment horizontal="right" wrapText="1"/>
      <protection/>
    </xf>
    <xf numFmtId="0" fontId="10" fillId="2" borderId="1" xfId="23" applyFont="1" applyFill="1" applyBorder="1" applyAlignment="1">
      <alignment vertical="center" wrapText="1"/>
      <protection/>
    </xf>
    <xf numFmtId="0" fontId="10" fillId="0" borderId="6" xfId="23" applyFont="1" applyBorder="1" applyAlignment="1">
      <alignment horizontal="center" vertical="center"/>
      <protection/>
    </xf>
    <xf numFmtId="0" fontId="10" fillId="0" borderId="1" xfId="23" applyFont="1" applyBorder="1" applyAlignment="1">
      <alignment horizontal="center" vertical="center"/>
      <protection/>
    </xf>
    <xf numFmtId="0" fontId="10" fillId="0" borderId="14" xfId="23" applyFont="1" applyBorder="1" applyAlignment="1">
      <alignment vertical="center"/>
      <protection/>
    </xf>
    <xf numFmtId="0" fontId="4" fillId="0" borderId="1" xfId="23" applyFont="1" applyBorder="1" applyAlignment="1">
      <alignment horizontal="right" vertical="center"/>
      <protection/>
    </xf>
    <xf numFmtId="0" fontId="3" fillId="0" borderId="0" xfId="22" applyFont="1">
      <alignment/>
      <protection/>
    </xf>
    <xf numFmtId="0" fontId="10" fillId="0" borderId="1" xfId="22" applyFont="1" applyBorder="1" applyAlignment="1">
      <alignment horizontal="center" vertical="center"/>
      <protection/>
    </xf>
    <xf numFmtId="0" fontId="4" fillId="0" borderId="1" xfId="22" applyFont="1" applyBorder="1" applyAlignment="1">
      <alignment horizontal="center" vertical="center" wrapText="1"/>
      <protection/>
    </xf>
    <xf numFmtId="0" fontId="10" fillId="0" borderId="1" xfId="22" applyFont="1" applyBorder="1" applyAlignment="1">
      <alignment horizontal="left" vertical="center"/>
      <protection/>
    </xf>
    <xf numFmtId="0" fontId="10" fillId="0" borderId="1" xfId="22" applyFont="1" applyBorder="1" applyAlignment="1">
      <alignment horizontal="right" vertical="center"/>
      <protection/>
    </xf>
    <xf numFmtId="0" fontId="4" fillId="0" borderId="1" xfId="22" applyFont="1" applyBorder="1" applyAlignment="1">
      <alignment horizontal="left"/>
      <protection/>
    </xf>
    <xf numFmtId="0" fontId="4" fillId="0" borderId="1" xfId="22" applyFont="1" applyBorder="1" applyAlignment="1">
      <alignment horizontal="right"/>
      <protection/>
    </xf>
    <xf numFmtId="0" fontId="4" fillId="0" borderId="1" xfId="22" applyFont="1" applyBorder="1">
      <alignment/>
      <protection/>
    </xf>
    <xf numFmtId="0" fontId="4" fillId="0" borderId="1" xfId="22" applyFont="1" applyBorder="1" applyAlignment="1">
      <alignment horizontal="left" vertical="center" wrapText="1"/>
      <protection/>
    </xf>
    <xf numFmtId="16" fontId="4" fillId="0" borderId="1" xfId="22" applyNumberFormat="1" applyFont="1" applyBorder="1" applyAlignment="1">
      <alignment horizontal="left" wrapText="1"/>
      <protection/>
    </xf>
    <xf numFmtId="0" fontId="4" fillId="0" borderId="1" xfId="22" applyFont="1" applyBorder="1" applyAlignment="1">
      <alignment horizontal="left" wrapText="1"/>
      <protection/>
    </xf>
    <xf numFmtId="0" fontId="15" fillId="0" borderId="1" xfId="22" applyFont="1" applyBorder="1" applyAlignment="1">
      <alignment horizontal="right" wrapText="1"/>
      <protection/>
    </xf>
    <xf numFmtId="16" fontId="4" fillId="0" borderId="1" xfId="22" applyNumberFormat="1" applyFont="1" applyBorder="1" applyAlignment="1">
      <alignment horizontal="left" vertical="center" wrapText="1"/>
      <protection/>
    </xf>
    <xf numFmtId="16" fontId="4" fillId="0" borderId="1" xfId="22" applyNumberFormat="1" applyFont="1" applyBorder="1" applyAlignment="1">
      <alignment horizontal="right" wrapText="1"/>
      <protection/>
    </xf>
    <xf numFmtId="0" fontId="10" fillId="0" borderId="1" xfId="22" applyFont="1" applyBorder="1">
      <alignment/>
      <protection/>
    </xf>
    <xf numFmtId="0" fontId="10" fillId="0" borderId="1" xfId="22" applyFont="1" applyBorder="1" applyAlignment="1">
      <alignment horizontal="right"/>
      <protection/>
    </xf>
    <xf numFmtId="0" fontId="4" fillId="0" borderId="1" xfId="22" applyFont="1" applyBorder="1" applyAlignment="1">
      <alignment horizontal="right" wrapText="1"/>
      <protection/>
    </xf>
    <xf numFmtId="0" fontId="10" fillId="0" borderId="1" xfId="22" applyFont="1" applyBorder="1" applyAlignment="1">
      <alignment/>
      <protection/>
    </xf>
    <xf numFmtId="16" fontId="4" fillId="0" borderId="1" xfId="22" applyNumberFormat="1" applyFont="1" applyBorder="1" applyAlignment="1">
      <alignment wrapText="1"/>
      <protection/>
    </xf>
    <xf numFmtId="0" fontId="10" fillId="2" borderId="1" xfId="22" applyFont="1" applyFill="1" applyBorder="1">
      <alignment/>
      <protection/>
    </xf>
    <xf numFmtId="0" fontId="10" fillId="2" borderId="1" xfId="22" applyFont="1" applyFill="1" applyBorder="1" applyAlignment="1">
      <alignment horizontal="right"/>
      <protection/>
    </xf>
    <xf numFmtId="0" fontId="4" fillId="2" borderId="1" xfId="22" applyFont="1" applyFill="1" applyBorder="1">
      <alignment/>
      <protection/>
    </xf>
    <xf numFmtId="0" fontId="4" fillId="0" borderId="1" xfId="22" applyFont="1" applyBorder="1" applyAlignment="1">
      <alignment wrapText="1"/>
      <protection/>
    </xf>
    <xf numFmtId="0" fontId="10" fillId="0" borderId="1" xfId="22" applyFont="1" applyBorder="1" applyAlignment="1">
      <alignment horizontal="right" wrapText="1"/>
      <protection/>
    </xf>
    <xf numFmtId="0" fontId="10" fillId="2" borderId="1" xfId="22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23" applyFont="1" applyBorder="1" applyAlignment="1">
      <alignment horizontal="right"/>
      <protection/>
    </xf>
    <xf numFmtId="1" fontId="4" fillId="0" borderId="1" xfId="21" applyNumberFormat="1" applyFont="1" applyBorder="1" applyAlignment="1">
      <alignment horizontal="right" vertical="center"/>
      <protection/>
    </xf>
    <xf numFmtId="1" fontId="4" fillId="0" borderId="1" xfId="21" applyNumberFormat="1" applyFont="1" applyBorder="1" applyAlignment="1">
      <alignment horizontal="right" vertical="center" wrapText="1"/>
      <protection/>
    </xf>
    <xf numFmtId="1" fontId="4" fillId="0" borderId="1" xfId="21" applyNumberFormat="1" applyFont="1" applyBorder="1" applyAlignment="1">
      <alignment horizontal="right"/>
      <protection/>
    </xf>
    <xf numFmtId="1" fontId="4" fillId="0" borderId="1" xfId="21" applyNumberFormat="1" applyFont="1" applyBorder="1" applyAlignment="1">
      <alignment horizontal="right" wrapText="1"/>
      <protection/>
    </xf>
    <xf numFmtId="1" fontId="4" fillId="2" borderId="1" xfId="21" applyNumberFormat="1" applyFont="1" applyFill="1" applyBorder="1" applyAlignment="1">
      <alignment horizontal="right"/>
      <protection/>
    </xf>
    <xf numFmtId="1" fontId="3" fillId="0" borderId="0" xfId="0" applyNumberFormat="1" applyFont="1" applyAlignment="1">
      <alignment horizontal="right"/>
    </xf>
    <xf numFmtId="1" fontId="3" fillId="0" borderId="0" xfId="21" applyNumberFormat="1" applyFont="1" applyBorder="1">
      <alignment/>
      <protection/>
    </xf>
    <xf numFmtId="1" fontId="10" fillId="0" borderId="1" xfId="21" applyNumberFormat="1" applyFont="1" applyBorder="1" applyAlignment="1">
      <alignment horizontal="right" vertical="center"/>
      <protection/>
    </xf>
    <xf numFmtId="1" fontId="10" fillId="0" borderId="15" xfId="21" applyNumberFormat="1" applyFont="1" applyBorder="1" applyAlignment="1">
      <alignment horizontal="center" vertical="center" wrapText="1"/>
      <protection/>
    </xf>
    <xf numFmtId="1" fontId="10" fillId="0" borderId="1" xfId="21" applyNumberFormat="1" applyFont="1" applyBorder="1" applyAlignment="1">
      <alignment horizontal="center" vertical="center" wrapText="1"/>
      <protection/>
    </xf>
    <xf numFmtId="1" fontId="10" fillId="0" borderId="1" xfId="21" applyNumberFormat="1" applyFont="1" applyBorder="1" applyAlignment="1">
      <alignment horizontal="center" vertical="center"/>
      <protection/>
    </xf>
    <xf numFmtId="0" fontId="10" fillId="0" borderId="2" xfId="0" applyFont="1" applyFill="1" applyBorder="1" applyAlignment="1">
      <alignment horizontal="left" wrapText="1"/>
    </xf>
    <xf numFmtId="0" fontId="6" fillId="0" borderId="1" xfId="0" applyFont="1" applyBorder="1" applyAlignment="1">
      <alignment/>
    </xf>
    <xf numFmtId="0" fontId="10" fillId="0" borderId="0" xfId="19" applyFont="1" applyAlignment="1">
      <alignment horizontal="centerContinuous"/>
      <protection/>
    </xf>
    <xf numFmtId="0" fontId="4" fillId="0" borderId="0" xfId="19" applyFont="1">
      <alignment/>
      <protection/>
    </xf>
    <xf numFmtId="0" fontId="4" fillId="0" borderId="0" xfId="19" applyFont="1" applyBorder="1" applyAlignment="1">
      <alignment horizontal="right"/>
      <protection/>
    </xf>
    <xf numFmtId="0" fontId="10" fillId="0" borderId="1" xfId="19" applyFont="1" applyBorder="1" applyAlignment="1">
      <alignment horizontal="center" vertical="center"/>
      <protection/>
    </xf>
    <xf numFmtId="0" fontId="10" fillId="0" borderId="1" xfId="19" applyFont="1" applyBorder="1" applyAlignment="1">
      <alignment horizontal="center" vertical="center" wrapText="1"/>
      <protection/>
    </xf>
    <xf numFmtId="0" fontId="4" fillId="0" borderId="1" xfId="19" applyFont="1" applyBorder="1">
      <alignment/>
      <protection/>
    </xf>
    <xf numFmtId="0" fontId="10" fillId="0" borderId="1" xfId="19" applyFont="1" applyBorder="1">
      <alignment/>
      <protection/>
    </xf>
    <xf numFmtId="0" fontId="10" fillId="0" borderId="0" xfId="19" applyFont="1" applyBorder="1">
      <alignment/>
      <protection/>
    </xf>
    <xf numFmtId="0" fontId="4" fillId="0" borderId="0" xfId="19" applyFont="1" applyBorder="1">
      <alignment/>
      <protection/>
    </xf>
    <xf numFmtId="0" fontId="10" fillId="0" borderId="1" xfId="19" applyFont="1" applyBorder="1" applyAlignment="1">
      <alignment vertical="center"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10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1" xfId="20" applyFont="1" applyBorder="1" applyAlignment="1">
      <alignment/>
      <protection/>
    </xf>
    <xf numFmtId="0" fontId="4" fillId="0" borderId="1" xfId="20" applyFont="1" applyBorder="1">
      <alignment/>
      <protection/>
    </xf>
    <xf numFmtId="0" fontId="10" fillId="2" borderId="1" xfId="20" applyFont="1" applyFill="1" applyBorder="1" applyAlignment="1">
      <alignment vertical="center"/>
      <protection/>
    </xf>
    <xf numFmtId="0" fontId="3" fillId="0" borderId="0" xfId="20" applyFont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10" fillId="0" borderId="1" xfId="20" applyFont="1" applyBorder="1" applyAlignment="1">
      <alignment horizontal="centerContinuous"/>
      <protection/>
    </xf>
    <xf numFmtId="0" fontId="10" fillId="0" borderId="1" xfId="20" applyFont="1" applyBorder="1" applyAlignment="1">
      <alignment horizontal="center"/>
      <protection/>
    </xf>
    <xf numFmtId="0" fontId="10" fillId="2" borderId="1" xfId="20" applyFont="1" applyFill="1" applyBorder="1" applyAlignment="1">
      <alignment horizontal="left"/>
      <protection/>
    </xf>
    <xf numFmtId="0" fontId="10" fillId="0" borderId="1" xfId="20" applyFont="1" applyBorder="1" applyAlignment="1">
      <alignment horizontal="center" vertical="center"/>
      <protection/>
    </xf>
    <xf numFmtId="0" fontId="10" fillId="2" borderId="1" xfId="20" applyFont="1" applyFill="1" applyBorder="1">
      <alignment/>
      <protection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9" xfId="0" applyFont="1" applyFill="1" applyBorder="1" applyAlignment="1">
      <alignment horizontal="left"/>
    </xf>
    <xf numFmtId="0" fontId="3" fillId="0" borderId="7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4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right"/>
    </xf>
    <xf numFmtId="16" fontId="3" fillId="0" borderId="4" xfId="0" applyNumberFormat="1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right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10" fillId="0" borderId="24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16" fontId="3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/>
    </xf>
    <xf numFmtId="0" fontId="10" fillId="3" borderId="1" xfId="0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3" fillId="0" borderId="18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3" fillId="0" borderId="18" xfId="0" applyFont="1" applyBorder="1" applyAlignment="1">
      <alignment wrapText="1"/>
    </xf>
    <xf numFmtId="0" fontId="3" fillId="0" borderId="6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4" fillId="3" borderId="18" xfId="0" applyFont="1" applyFill="1" applyBorder="1" applyAlignment="1">
      <alignment wrapText="1"/>
    </xf>
    <xf numFmtId="0" fontId="3" fillId="0" borderId="9" xfId="0" applyFont="1" applyBorder="1" applyAlignment="1">
      <alignment horizontal="left" wrapText="1"/>
    </xf>
    <xf numFmtId="0" fontId="3" fillId="3" borderId="9" xfId="0" applyFont="1" applyFill="1" applyBorder="1" applyAlignment="1">
      <alignment/>
    </xf>
    <xf numFmtId="2" fontId="3" fillId="0" borderId="9" xfId="0" applyNumberFormat="1" applyFont="1" applyBorder="1" applyAlignment="1">
      <alignment/>
    </xf>
    <xf numFmtId="49" fontId="3" fillId="0" borderId="9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23" xfId="0" applyFont="1" applyBorder="1" applyAlignment="1">
      <alignment/>
    </xf>
    <xf numFmtId="0" fontId="3" fillId="0" borderId="4" xfId="0" applyFont="1" applyBorder="1" applyAlignment="1">
      <alignment/>
    </xf>
    <xf numFmtId="0" fontId="9" fillId="0" borderId="27" xfId="0" applyFont="1" applyBorder="1" applyAlignment="1">
      <alignment/>
    </xf>
    <xf numFmtId="0" fontId="9" fillId="3" borderId="10" xfId="0" applyFont="1" applyFill="1" applyBorder="1" applyAlignment="1">
      <alignment/>
    </xf>
    <xf numFmtId="0" fontId="9" fillId="0" borderId="28" xfId="0" applyFont="1" applyBorder="1" applyAlignment="1">
      <alignment/>
    </xf>
    <xf numFmtId="0" fontId="19" fillId="0" borderId="0" xfId="0" applyFont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3" xfId="0" applyFont="1" applyBorder="1" applyAlignment="1">
      <alignment horizontal="left"/>
    </xf>
    <xf numFmtId="0" fontId="14" fillId="0" borderId="3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17" xfId="0" applyFont="1" applyBorder="1" applyAlignment="1">
      <alignment/>
    </xf>
    <xf numFmtId="0" fontId="14" fillId="2" borderId="13" xfId="0" applyFont="1" applyFill="1" applyBorder="1" applyAlignment="1">
      <alignment/>
    </xf>
    <xf numFmtId="0" fontId="14" fillId="0" borderId="37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3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6" fontId="10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16" fontId="4" fillId="0" borderId="1" xfId="0" applyNumberFormat="1" applyFont="1" applyBorder="1" applyAlignment="1">
      <alignment horizontal="left"/>
    </xf>
    <xf numFmtId="16" fontId="4" fillId="0" borderId="3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6" fontId="4" fillId="0" borderId="2" xfId="0" applyNumberFormat="1" applyFont="1" applyBorder="1" applyAlignment="1">
      <alignment horizontal="left" vertical="center" wrapText="1"/>
    </xf>
    <xf numFmtId="16" fontId="4" fillId="0" borderId="7" xfId="0" applyNumberFormat="1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0" xfId="21" applyFont="1" applyAlignment="1">
      <alignment horizontal="center"/>
      <protection/>
    </xf>
    <xf numFmtId="0" fontId="3" fillId="0" borderId="0" xfId="21" applyFont="1" applyAlignment="1">
      <alignment horizontal="right"/>
      <protection/>
    </xf>
    <xf numFmtId="0" fontId="10" fillId="0" borderId="15" xfId="22" applyFont="1" applyBorder="1" applyAlignment="1">
      <alignment horizontal="center" vertical="center" wrapText="1"/>
      <protection/>
    </xf>
    <xf numFmtId="0" fontId="10" fillId="0" borderId="14" xfId="22" applyFont="1" applyBorder="1" applyAlignment="1">
      <alignment horizontal="center" vertical="center" wrapText="1"/>
      <protection/>
    </xf>
    <xf numFmtId="0" fontId="10" fillId="0" borderId="1" xfId="22" applyFont="1" applyBorder="1" applyAlignment="1">
      <alignment horizontal="center" vertical="center"/>
      <protection/>
    </xf>
    <xf numFmtId="0" fontId="4" fillId="0" borderId="0" xfId="23" applyFont="1" applyAlignment="1">
      <alignment horizontal="right"/>
      <protection/>
    </xf>
    <xf numFmtId="0" fontId="9" fillId="0" borderId="0" xfId="23" applyFont="1" applyAlignment="1">
      <alignment horizontal="center"/>
      <protection/>
    </xf>
    <xf numFmtId="0" fontId="10" fillId="0" borderId="15" xfId="23" applyFont="1" applyBorder="1" applyAlignment="1">
      <alignment horizontal="center" vertical="center"/>
      <protection/>
    </xf>
    <xf numFmtId="0" fontId="10" fillId="0" borderId="44" xfId="23" applyFont="1" applyBorder="1" applyAlignment="1">
      <alignment horizontal="center" vertical="center"/>
      <protection/>
    </xf>
    <xf numFmtId="0" fontId="10" fillId="0" borderId="14" xfId="23" applyFont="1" applyBorder="1" applyAlignment="1">
      <alignment horizontal="center" vertical="center"/>
      <protection/>
    </xf>
    <xf numFmtId="0" fontId="10" fillId="0" borderId="2" xfId="23" applyFont="1" applyBorder="1" applyAlignment="1">
      <alignment horizontal="center" vertical="center"/>
      <protection/>
    </xf>
    <xf numFmtId="0" fontId="10" fillId="0" borderId="7" xfId="23" applyFont="1" applyBorder="1" applyAlignment="1">
      <alignment horizontal="center" vertical="center"/>
      <protection/>
    </xf>
    <xf numFmtId="0" fontId="10" fillId="0" borderId="3" xfId="23" applyFont="1" applyBorder="1" applyAlignment="1">
      <alignment horizontal="center" vertical="center"/>
      <protection/>
    </xf>
    <xf numFmtId="0" fontId="10" fillId="0" borderId="1" xfId="23" applyFont="1" applyBorder="1" applyAlignment="1">
      <alignment horizontal="center" vertical="center"/>
      <protection/>
    </xf>
    <xf numFmtId="0" fontId="10" fillId="0" borderId="1" xfId="23" applyFont="1" applyBorder="1" applyAlignment="1">
      <alignment horizontal="center" vertical="center" wrapText="1"/>
      <protection/>
    </xf>
    <xf numFmtId="0" fontId="4" fillId="0" borderId="0" xfId="19" applyFont="1" applyAlignment="1">
      <alignment horizontal="right"/>
      <protection/>
    </xf>
    <xf numFmtId="0" fontId="4" fillId="0" borderId="0" xfId="19" applyFont="1" applyBorder="1" applyAlignment="1">
      <alignment horizontal="right"/>
      <protection/>
    </xf>
    <xf numFmtId="0" fontId="10" fillId="0" borderId="0" xfId="19" applyFont="1" applyAlignment="1">
      <alignment horizontal="center"/>
      <protection/>
    </xf>
    <xf numFmtId="0" fontId="10" fillId="0" borderId="0" xfId="20" applyFont="1" applyAlignment="1">
      <alignment horizontal="center"/>
      <protection/>
    </xf>
    <xf numFmtId="0" fontId="4" fillId="0" borderId="0" xfId="20" applyFont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4" fillId="0" borderId="6" xfId="20" applyFont="1" applyBorder="1" applyAlignment="1">
      <alignment horizontal="right"/>
      <protection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9" fillId="0" borderId="45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</cellXfs>
  <cellStyles count="13">
    <cellStyle name="Normal" xfId="0"/>
    <cellStyle name="Comma" xfId="15"/>
    <cellStyle name="Comma [0]" xfId="16"/>
    <cellStyle name="Hyperlink" xfId="17"/>
    <cellStyle name="Followed Hyperlink" xfId="18"/>
    <cellStyle name="Normál_Munka11" xfId="19"/>
    <cellStyle name="Normál_Munka12" xfId="20"/>
    <cellStyle name="Normál_Munka7" xfId="21"/>
    <cellStyle name="Normál_Munka8" xfId="22"/>
    <cellStyle name="Normál_Munka9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6">
      <selection activeCell="C37" sqref="C37"/>
    </sheetView>
  </sheetViews>
  <sheetFormatPr defaultColWidth="9.140625" defaultRowHeight="12.75"/>
  <cols>
    <col min="1" max="1" width="46.8515625" style="1" customWidth="1"/>
    <col min="2" max="2" width="13.28125" style="1" customWidth="1"/>
    <col min="3" max="3" width="46.7109375" style="1" customWidth="1"/>
    <col min="4" max="4" width="16.00390625" style="1" customWidth="1"/>
    <col min="5" max="16384" width="9.140625" style="1" customWidth="1"/>
  </cols>
  <sheetData>
    <row r="1" ht="12" customHeight="1">
      <c r="D1" s="2" t="s">
        <v>493</v>
      </c>
    </row>
    <row r="2" spans="1:4" ht="13.5">
      <c r="A2" s="382" t="s">
        <v>0</v>
      </c>
      <c r="B2" s="382"/>
      <c r="C2" s="382"/>
      <c r="D2" s="382"/>
    </row>
    <row r="3" spans="1:4" ht="13.5">
      <c r="A3" s="382" t="s">
        <v>46</v>
      </c>
      <c r="B3" s="382"/>
      <c r="C3" s="382"/>
      <c r="D3" s="382"/>
    </row>
    <row r="4" ht="12" customHeight="1">
      <c r="D4" s="2" t="s">
        <v>627</v>
      </c>
    </row>
    <row r="5" spans="1:4" ht="14.25" customHeight="1">
      <c r="A5" s="383" t="s">
        <v>44</v>
      </c>
      <c r="B5" s="384"/>
      <c r="C5" s="383" t="s">
        <v>45</v>
      </c>
      <c r="D5" s="384"/>
    </row>
    <row r="6" spans="1:4" ht="12.75">
      <c r="A6" s="3" t="s">
        <v>1</v>
      </c>
      <c r="B6" s="3" t="s">
        <v>2</v>
      </c>
      <c r="C6" s="3" t="s">
        <v>3</v>
      </c>
      <c r="D6" s="3" t="s">
        <v>2</v>
      </c>
    </row>
    <row r="7" spans="1:4" ht="13.5" customHeight="1">
      <c r="A7" s="4" t="s">
        <v>4</v>
      </c>
      <c r="B7" s="172">
        <f>SUM(B8+B9+B10+B11+B12)</f>
        <v>437126</v>
      </c>
      <c r="C7" s="4" t="s">
        <v>5</v>
      </c>
      <c r="D7" s="172">
        <f>SUM(D8+D9+D10+D11+D12)</f>
        <v>517998</v>
      </c>
    </row>
    <row r="8" spans="1:4" ht="15" customHeight="1">
      <c r="A8" s="6" t="s">
        <v>6</v>
      </c>
      <c r="B8" s="5">
        <v>17901</v>
      </c>
      <c r="C8" s="6" t="s">
        <v>7</v>
      </c>
      <c r="D8" s="5">
        <v>240535</v>
      </c>
    </row>
    <row r="9" spans="1:4" ht="13.5" customHeight="1">
      <c r="A9" s="7" t="s">
        <v>8</v>
      </c>
      <c r="B9" s="5">
        <v>80705</v>
      </c>
      <c r="C9" s="8" t="s">
        <v>47</v>
      </c>
      <c r="D9" s="5">
        <v>54050</v>
      </c>
    </row>
    <row r="10" spans="1:4" ht="15" customHeight="1">
      <c r="A10" s="7" t="s">
        <v>9</v>
      </c>
      <c r="B10" s="5">
        <v>235369</v>
      </c>
      <c r="C10" s="6" t="s">
        <v>10</v>
      </c>
      <c r="D10" s="5">
        <v>111859</v>
      </c>
    </row>
    <row r="11" spans="1:4" ht="15" customHeight="1">
      <c r="A11" s="6" t="s">
        <v>11</v>
      </c>
      <c r="B11" s="5">
        <v>103101</v>
      </c>
      <c r="C11" s="6" t="s">
        <v>12</v>
      </c>
      <c r="D11" s="5"/>
    </row>
    <row r="12" spans="1:4" ht="15" customHeight="1">
      <c r="A12" s="6" t="s">
        <v>13</v>
      </c>
      <c r="B12" s="5">
        <v>50</v>
      </c>
      <c r="C12" s="6" t="s">
        <v>14</v>
      </c>
      <c r="D12" s="5">
        <v>111554</v>
      </c>
    </row>
    <row r="13" spans="1:4" ht="15" customHeight="1">
      <c r="A13" s="4" t="s">
        <v>15</v>
      </c>
      <c r="B13" s="172">
        <f>SUM(B14+B15+B16+B17)</f>
        <v>753652</v>
      </c>
      <c r="C13" s="4" t="s">
        <v>16</v>
      </c>
      <c r="D13" s="172">
        <f>SUM(D14+D15+D16)</f>
        <v>722886</v>
      </c>
    </row>
    <row r="14" spans="1:4" ht="15" customHeight="1">
      <c r="A14" s="6" t="s">
        <v>17</v>
      </c>
      <c r="B14" s="5">
        <v>60322</v>
      </c>
      <c r="C14" s="9" t="s">
        <v>18</v>
      </c>
      <c r="D14" s="5">
        <v>722886</v>
      </c>
    </row>
    <row r="15" spans="1:4" ht="15" customHeight="1">
      <c r="A15" s="7" t="s">
        <v>19</v>
      </c>
      <c r="B15" s="5"/>
      <c r="C15" s="9" t="s">
        <v>20</v>
      </c>
      <c r="D15" s="5"/>
    </row>
    <row r="16" spans="1:4" ht="15" customHeight="1">
      <c r="A16" s="6" t="s">
        <v>21</v>
      </c>
      <c r="B16" s="5">
        <v>693330</v>
      </c>
      <c r="C16" s="9" t="s">
        <v>22</v>
      </c>
      <c r="D16" s="5"/>
    </row>
    <row r="17" spans="1:4" ht="15" customHeight="1">
      <c r="A17" s="6" t="s">
        <v>23</v>
      </c>
      <c r="B17" s="5"/>
      <c r="C17" s="9"/>
      <c r="D17" s="5"/>
    </row>
    <row r="18" spans="1:4" ht="15" customHeight="1">
      <c r="A18" s="10" t="s">
        <v>24</v>
      </c>
      <c r="B18" s="172">
        <f>SUM(B19+B20)</f>
        <v>5858</v>
      </c>
      <c r="C18" s="11" t="s">
        <v>25</v>
      </c>
      <c r="D18" s="172">
        <f>SUM(D19+D20)</f>
        <v>34552</v>
      </c>
    </row>
    <row r="19" spans="1:4" ht="15" customHeight="1">
      <c r="A19" s="6" t="s">
        <v>26</v>
      </c>
      <c r="B19" s="5"/>
      <c r="C19" s="12" t="s">
        <v>27</v>
      </c>
      <c r="D19" s="5"/>
    </row>
    <row r="20" spans="1:4" ht="13.5" customHeight="1">
      <c r="A20" s="6" t="s">
        <v>28</v>
      </c>
      <c r="B20" s="5">
        <v>5858</v>
      </c>
      <c r="C20" s="9" t="s">
        <v>29</v>
      </c>
      <c r="D20" s="5">
        <v>34552</v>
      </c>
    </row>
    <row r="21" spans="1:4" ht="13.5" customHeight="1">
      <c r="A21" s="6"/>
      <c r="B21" s="5"/>
      <c r="C21" s="13" t="s">
        <v>30</v>
      </c>
      <c r="D21" s="5"/>
    </row>
    <row r="22" spans="1:4" ht="12.75">
      <c r="A22" s="6"/>
      <c r="B22" s="5"/>
      <c r="C22" s="9" t="s">
        <v>31</v>
      </c>
      <c r="D22" s="5"/>
    </row>
    <row r="23" spans="1:4" ht="12.75">
      <c r="A23" s="6"/>
      <c r="B23" s="5"/>
      <c r="C23" s="9" t="s">
        <v>32</v>
      </c>
      <c r="D23" s="5"/>
    </row>
    <row r="24" spans="1:4" ht="15" customHeight="1">
      <c r="A24" s="4" t="s">
        <v>33</v>
      </c>
      <c r="B24" s="172">
        <f>SUM(B7+B13+B18)</f>
        <v>1196636</v>
      </c>
      <c r="C24" s="13" t="s">
        <v>34</v>
      </c>
      <c r="D24" s="172">
        <f>SUM(D7+D13+D18+D21)</f>
        <v>1275436</v>
      </c>
    </row>
    <row r="25" spans="1:4" ht="24.75" customHeight="1">
      <c r="A25" s="14" t="s">
        <v>35</v>
      </c>
      <c r="B25" s="5"/>
      <c r="C25" s="11" t="s">
        <v>36</v>
      </c>
      <c r="D25" s="172">
        <f>SUM(D26+D27+D28)</f>
        <v>44332</v>
      </c>
    </row>
    <row r="26" spans="1:4" ht="15" customHeight="1">
      <c r="A26" s="12" t="s">
        <v>37</v>
      </c>
      <c r="B26" s="5"/>
      <c r="C26" s="12" t="s">
        <v>38</v>
      </c>
      <c r="D26" s="5"/>
    </row>
    <row r="27" spans="1:4" ht="25.5" customHeight="1">
      <c r="A27" s="12" t="s">
        <v>39</v>
      </c>
      <c r="B27" s="8"/>
      <c r="C27" s="15" t="s">
        <v>40</v>
      </c>
      <c r="D27" s="5"/>
    </row>
    <row r="28" spans="1:4" ht="23.25" customHeight="1">
      <c r="A28" s="16" t="s">
        <v>41</v>
      </c>
      <c r="B28" s="5">
        <f>SUM(B29+B32)</f>
        <v>123132</v>
      </c>
      <c r="C28" s="17" t="s">
        <v>42</v>
      </c>
      <c r="D28" s="5">
        <f>SUM(D29+D32)</f>
        <v>44332</v>
      </c>
    </row>
    <row r="29" spans="1:4" ht="12.75" customHeight="1">
      <c r="A29" s="16" t="s">
        <v>95</v>
      </c>
      <c r="B29" s="5"/>
      <c r="C29" s="17" t="s">
        <v>487</v>
      </c>
      <c r="D29" s="5">
        <f>SUM(D30+D31)</f>
        <v>44332</v>
      </c>
    </row>
    <row r="30" spans="1:4" ht="12.75" customHeight="1">
      <c r="A30" s="16" t="s">
        <v>623</v>
      </c>
      <c r="B30" s="5"/>
      <c r="C30" s="17" t="s">
        <v>488</v>
      </c>
      <c r="D30" s="5">
        <v>42000</v>
      </c>
    </row>
    <row r="31" spans="1:4" ht="12.75" customHeight="1">
      <c r="A31" s="16" t="s">
        <v>624</v>
      </c>
      <c r="B31" s="5"/>
      <c r="C31" s="17" t="s">
        <v>489</v>
      </c>
      <c r="D31" s="5">
        <v>2332</v>
      </c>
    </row>
    <row r="32" spans="1:4" ht="12.75" customHeight="1">
      <c r="A32" s="16" t="s">
        <v>96</v>
      </c>
      <c r="B32" s="5">
        <f>SUM(B33+B34)</f>
        <v>123132</v>
      </c>
      <c r="C32" s="17" t="s">
        <v>490</v>
      </c>
      <c r="D32" s="5"/>
    </row>
    <row r="33" spans="1:4" ht="12.75" customHeight="1">
      <c r="A33" s="16" t="s">
        <v>625</v>
      </c>
      <c r="B33" s="5">
        <v>123132</v>
      </c>
      <c r="C33" s="17" t="s">
        <v>491</v>
      </c>
      <c r="D33" s="5"/>
    </row>
    <row r="34" spans="1:4" ht="12.75" customHeight="1">
      <c r="A34" s="16" t="s">
        <v>626</v>
      </c>
      <c r="B34" s="5"/>
      <c r="C34" s="17" t="s">
        <v>492</v>
      </c>
      <c r="D34" s="5"/>
    </row>
    <row r="35" spans="1:4" ht="15" customHeight="1">
      <c r="A35" s="18" t="s">
        <v>43</v>
      </c>
      <c r="B35" s="172">
        <f>SUM(B24+B28)</f>
        <v>1319768</v>
      </c>
      <c r="C35" s="18" t="s">
        <v>48</v>
      </c>
      <c r="D35" s="172">
        <f>SUM(D25+D18+D21+D13+D7)</f>
        <v>1319768</v>
      </c>
    </row>
  </sheetData>
  <mergeCells count="4">
    <mergeCell ref="A2:D2"/>
    <mergeCell ref="A3:D3"/>
    <mergeCell ref="A5:B5"/>
    <mergeCell ref="C5:D5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42"/>
  <sheetViews>
    <sheetView tabSelected="1" workbookViewId="0" topLeftCell="A1">
      <pane xSplit="1" ySplit="1" topLeftCell="AD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L46" sqref="AL46"/>
    </sheetView>
  </sheetViews>
  <sheetFormatPr defaultColWidth="9.140625" defaultRowHeight="12.75"/>
  <cols>
    <col min="1" max="1" width="38.57421875" style="1" customWidth="1"/>
    <col min="2" max="2" width="8.8515625" style="62" customWidth="1"/>
    <col min="3" max="3" width="9.7109375" style="62" customWidth="1"/>
    <col min="4" max="4" width="10.8515625" style="62" customWidth="1"/>
    <col min="5" max="9" width="9.140625" style="62" customWidth="1"/>
    <col min="10" max="10" width="38.57421875" style="1" customWidth="1"/>
    <col min="11" max="11" width="9.140625" style="62" customWidth="1"/>
    <col min="12" max="12" width="10.28125" style="62" customWidth="1"/>
    <col min="13" max="18" width="9.140625" style="62" customWidth="1"/>
    <col min="19" max="19" width="38.57421875" style="1" customWidth="1"/>
    <col min="20" max="27" width="9.140625" style="62" customWidth="1"/>
    <col min="28" max="28" width="38.57421875" style="1" customWidth="1"/>
    <col min="29" max="30" width="9.140625" style="62" customWidth="1"/>
    <col min="31" max="31" width="10.140625" style="62" customWidth="1"/>
    <col min="32" max="34" width="9.140625" style="62" customWidth="1"/>
    <col min="35" max="35" width="9.7109375" style="62" customWidth="1"/>
    <col min="36" max="36" width="9.140625" style="62" customWidth="1"/>
    <col min="37" max="37" width="38.57421875" style="1" customWidth="1"/>
    <col min="38" max="38" width="9.140625" style="62" customWidth="1"/>
    <col min="39" max="16384" width="9.140625" style="1" customWidth="1"/>
  </cols>
  <sheetData>
    <row r="1" spans="1:44" ht="12.75">
      <c r="A1" s="467" t="s">
        <v>239</v>
      </c>
      <c r="B1" s="127" t="s">
        <v>369</v>
      </c>
      <c r="C1" s="127" t="s">
        <v>372</v>
      </c>
      <c r="D1" s="127" t="s">
        <v>374</v>
      </c>
      <c r="E1" s="127" t="s">
        <v>376</v>
      </c>
      <c r="F1" s="127" t="s">
        <v>380</v>
      </c>
      <c r="G1" s="127" t="s">
        <v>386</v>
      </c>
      <c r="H1" s="127" t="s">
        <v>388</v>
      </c>
      <c r="I1" s="127" t="s">
        <v>390</v>
      </c>
      <c r="J1" s="467" t="s">
        <v>239</v>
      </c>
      <c r="K1" s="127" t="s">
        <v>392</v>
      </c>
      <c r="L1" s="127" t="s">
        <v>394</v>
      </c>
      <c r="M1" s="127" t="s">
        <v>396</v>
      </c>
      <c r="N1" s="127" t="s">
        <v>398</v>
      </c>
      <c r="O1" s="127" t="s">
        <v>400</v>
      </c>
      <c r="P1" s="127" t="s">
        <v>402</v>
      </c>
      <c r="Q1" s="127" t="s">
        <v>404</v>
      </c>
      <c r="R1" s="127" t="s">
        <v>406</v>
      </c>
      <c r="S1" s="467" t="s">
        <v>239</v>
      </c>
      <c r="T1" s="127" t="s">
        <v>408</v>
      </c>
      <c r="U1" s="127" t="s">
        <v>410</v>
      </c>
      <c r="V1" s="127" t="s">
        <v>412</v>
      </c>
      <c r="W1" s="127" t="s">
        <v>414</v>
      </c>
      <c r="X1" s="127" t="s">
        <v>416</v>
      </c>
      <c r="Y1" s="127" t="s">
        <v>418</v>
      </c>
      <c r="Z1" s="127" t="s">
        <v>420</v>
      </c>
      <c r="AA1" s="127" t="s">
        <v>422</v>
      </c>
      <c r="AB1" s="467" t="s">
        <v>239</v>
      </c>
      <c r="AC1" s="127" t="s">
        <v>424</v>
      </c>
      <c r="AD1" s="127" t="s">
        <v>426</v>
      </c>
      <c r="AE1" s="127" t="s">
        <v>428</v>
      </c>
      <c r="AF1" s="127" t="s">
        <v>430</v>
      </c>
      <c r="AG1" s="127" t="s">
        <v>432</v>
      </c>
      <c r="AH1" s="127" t="s">
        <v>434</v>
      </c>
      <c r="AI1" s="127" t="s">
        <v>436</v>
      </c>
      <c r="AJ1" s="127" t="s">
        <v>438</v>
      </c>
      <c r="AK1" s="467" t="s">
        <v>239</v>
      </c>
      <c r="AL1" s="468" t="s">
        <v>245</v>
      </c>
      <c r="AM1" s="95"/>
      <c r="AN1" s="95"/>
      <c r="AO1" s="95"/>
      <c r="AP1" s="95"/>
      <c r="AQ1" s="95"/>
      <c r="AR1" s="95"/>
    </row>
    <row r="2" spans="1:44" s="60" customFormat="1" ht="66" customHeight="1">
      <c r="A2" s="467"/>
      <c r="B2" s="97" t="s">
        <v>371</v>
      </c>
      <c r="C2" s="97" t="s">
        <v>373</v>
      </c>
      <c r="D2" s="97" t="s">
        <v>375</v>
      </c>
      <c r="E2" s="97" t="s">
        <v>377</v>
      </c>
      <c r="F2" s="97" t="s">
        <v>381</v>
      </c>
      <c r="G2" s="97" t="s">
        <v>387</v>
      </c>
      <c r="H2" s="97" t="s">
        <v>389</v>
      </c>
      <c r="I2" s="97" t="s">
        <v>391</v>
      </c>
      <c r="J2" s="467"/>
      <c r="K2" s="97" t="s">
        <v>393</v>
      </c>
      <c r="L2" s="97" t="s">
        <v>395</v>
      </c>
      <c r="M2" s="97" t="s">
        <v>397</v>
      </c>
      <c r="N2" s="97" t="s">
        <v>399</v>
      </c>
      <c r="O2" s="97" t="s">
        <v>401</v>
      </c>
      <c r="P2" s="97" t="s">
        <v>403</v>
      </c>
      <c r="Q2" s="97" t="s">
        <v>405</v>
      </c>
      <c r="R2" s="97" t="s">
        <v>407</v>
      </c>
      <c r="S2" s="467"/>
      <c r="T2" s="97" t="s">
        <v>409</v>
      </c>
      <c r="U2" s="97" t="s">
        <v>411</v>
      </c>
      <c r="V2" s="97" t="s">
        <v>413</v>
      </c>
      <c r="W2" s="97" t="s">
        <v>415</v>
      </c>
      <c r="X2" s="97" t="s">
        <v>417</v>
      </c>
      <c r="Y2" s="97" t="s">
        <v>419</v>
      </c>
      <c r="Z2" s="97" t="s">
        <v>421</v>
      </c>
      <c r="AA2" s="97" t="s">
        <v>423</v>
      </c>
      <c r="AB2" s="467"/>
      <c r="AC2" s="97" t="s">
        <v>425</v>
      </c>
      <c r="AD2" s="97" t="s">
        <v>427</v>
      </c>
      <c r="AE2" s="97" t="s">
        <v>429</v>
      </c>
      <c r="AF2" s="97" t="s">
        <v>431</v>
      </c>
      <c r="AG2" s="97" t="s">
        <v>433</v>
      </c>
      <c r="AH2" s="97" t="s">
        <v>435</v>
      </c>
      <c r="AI2" s="97" t="s">
        <v>437</v>
      </c>
      <c r="AJ2" s="97" t="s">
        <v>439</v>
      </c>
      <c r="AK2" s="467"/>
      <c r="AL2" s="468"/>
      <c r="AM2" s="98"/>
      <c r="AN2" s="98"/>
      <c r="AO2" s="98"/>
      <c r="AP2" s="98"/>
      <c r="AQ2" s="98"/>
      <c r="AR2" s="98"/>
    </row>
    <row r="3" spans="1:44" ht="12.75">
      <c r="A3" s="99" t="s">
        <v>288</v>
      </c>
      <c r="B3" s="100">
        <f>SUM(B4+B5+B6+B7+B8)</f>
        <v>1905</v>
      </c>
      <c r="C3" s="100">
        <f aca="true" t="shared" si="0" ref="C3:H3">SUM(C4+C5+C6+C7+C8)</f>
        <v>3810</v>
      </c>
      <c r="D3" s="100">
        <f t="shared" si="0"/>
        <v>127</v>
      </c>
      <c r="E3" s="100">
        <f t="shared" si="0"/>
        <v>0</v>
      </c>
      <c r="F3" s="100">
        <f t="shared" si="0"/>
        <v>4127</v>
      </c>
      <c r="G3" s="100">
        <f t="shared" si="0"/>
        <v>635</v>
      </c>
      <c r="H3" s="100">
        <f t="shared" si="0"/>
        <v>5135</v>
      </c>
      <c r="I3" s="100">
        <f>SUM(I4+I5+I6+I7+I8)</f>
        <v>0</v>
      </c>
      <c r="J3" s="99" t="s">
        <v>288</v>
      </c>
      <c r="K3" s="100">
        <f aca="true" t="shared" si="1" ref="K3:R3">SUM(K4+K5+K6+K7+K8)</f>
        <v>2667</v>
      </c>
      <c r="L3" s="100">
        <f t="shared" si="1"/>
        <v>21684</v>
      </c>
      <c r="M3" s="100">
        <f t="shared" si="1"/>
        <v>4376</v>
      </c>
      <c r="N3" s="100">
        <f t="shared" si="1"/>
        <v>0</v>
      </c>
      <c r="O3" s="100">
        <f t="shared" si="1"/>
        <v>635</v>
      </c>
      <c r="P3" s="100">
        <f t="shared" si="1"/>
        <v>2904</v>
      </c>
      <c r="Q3" s="100">
        <f t="shared" si="1"/>
        <v>737</v>
      </c>
      <c r="R3" s="100">
        <f t="shared" si="1"/>
        <v>1435</v>
      </c>
      <c r="S3" s="99" t="s">
        <v>288</v>
      </c>
      <c r="T3" s="100">
        <f aca="true" t="shared" si="2" ref="T3:AA3">SUM(T4+T5+T6+T7+T8)</f>
        <v>184</v>
      </c>
      <c r="U3" s="100">
        <f t="shared" si="2"/>
        <v>59171</v>
      </c>
      <c r="V3" s="100">
        <f t="shared" si="2"/>
        <v>274</v>
      </c>
      <c r="W3" s="100">
        <f t="shared" si="2"/>
        <v>14804</v>
      </c>
      <c r="X3" s="100">
        <f t="shared" si="2"/>
        <v>13915</v>
      </c>
      <c r="Y3" s="100">
        <f t="shared" si="2"/>
        <v>4037</v>
      </c>
      <c r="Z3" s="100">
        <f t="shared" si="2"/>
        <v>1180</v>
      </c>
      <c r="AA3" s="100">
        <f t="shared" si="2"/>
        <v>1200</v>
      </c>
      <c r="AB3" s="99" t="s">
        <v>288</v>
      </c>
      <c r="AC3" s="100">
        <f aca="true" t="shared" si="3" ref="AC3:AJ3">SUM(AC4+AC5+AC6+AC7+AC8)</f>
        <v>50</v>
      </c>
      <c r="AD3" s="100">
        <f t="shared" si="3"/>
        <v>800</v>
      </c>
      <c r="AE3" s="100">
        <f t="shared" si="3"/>
        <v>970</v>
      </c>
      <c r="AF3" s="100">
        <f t="shared" si="3"/>
        <v>80</v>
      </c>
      <c r="AG3" s="100">
        <f t="shared" si="3"/>
        <v>508</v>
      </c>
      <c r="AH3" s="100">
        <f t="shared" si="3"/>
        <v>52970</v>
      </c>
      <c r="AI3" s="100">
        <f t="shared" si="3"/>
        <v>69838</v>
      </c>
      <c r="AJ3" s="100">
        <f t="shared" si="3"/>
        <v>89</v>
      </c>
      <c r="AK3" s="99" t="s">
        <v>288</v>
      </c>
      <c r="AL3" s="100">
        <f>SUM(B3+C3+D3+E3+F3+G3+H3+I3+K3+L3+M3+N3+O3+P3+Q3+R3+T3+U3+V3+W3+X3+Y3+Z3+AA3+AC3+AD3+AE3+AF3+AG3+AH3+AI3+AJ3)</f>
        <v>270247</v>
      </c>
      <c r="AM3" s="95"/>
      <c r="AN3" s="95"/>
      <c r="AO3" s="95"/>
      <c r="AP3" s="95"/>
      <c r="AQ3" s="95"/>
      <c r="AR3" s="95"/>
    </row>
    <row r="4" spans="1:44" ht="12.75">
      <c r="A4" s="101" t="s">
        <v>7</v>
      </c>
      <c r="B4" s="102"/>
      <c r="C4" s="102"/>
      <c r="D4" s="102"/>
      <c r="E4" s="102"/>
      <c r="F4" s="102"/>
      <c r="G4" s="102"/>
      <c r="H4" s="102">
        <v>2765</v>
      </c>
      <c r="I4" s="102"/>
      <c r="J4" s="101" t="s">
        <v>7</v>
      </c>
      <c r="K4" s="102"/>
      <c r="L4" s="102"/>
      <c r="M4" s="102"/>
      <c r="N4" s="102"/>
      <c r="O4" s="102"/>
      <c r="P4" s="102">
        <v>1882</v>
      </c>
      <c r="Q4" s="102"/>
      <c r="R4" s="102"/>
      <c r="S4" s="101" t="s">
        <v>7</v>
      </c>
      <c r="T4" s="102"/>
      <c r="U4" s="102"/>
      <c r="V4" s="102"/>
      <c r="W4" s="102"/>
      <c r="X4" s="102"/>
      <c r="Y4" s="102"/>
      <c r="Z4" s="102"/>
      <c r="AA4" s="102"/>
      <c r="AB4" s="101" t="s">
        <v>7</v>
      </c>
      <c r="AC4" s="102"/>
      <c r="AD4" s="102"/>
      <c r="AE4" s="102"/>
      <c r="AF4" s="102"/>
      <c r="AG4" s="102"/>
      <c r="AH4" s="102">
        <v>46670</v>
      </c>
      <c r="AI4" s="102">
        <v>59523</v>
      </c>
      <c r="AJ4" s="102"/>
      <c r="AK4" s="101" t="s">
        <v>7</v>
      </c>
      <c r="AL4" s="129">
        <f aca="true" t="shared" si="4" ref="AL4:AL42">SUM(B4+C4+D4+E4+F4+G4+H4+I4+K4+L4+M4+N4+O4+P4+Q4+R4+T4+U4+V4+W4+X4+Y4+Z4+AA4+AC4+AD4+AE4+AF4+AG4+AH4+AI4+AJ4)</f>
        <v>110840</v>
      </c>
      <c r="AM4" s="95"/>
      <c r="AN4" s="95"/>
      <c r="AO4" s="95"/>
      <c r="AP4" s="95"/>
      <c r="AQ4" s="95"/>
      <c r="AR4" s="95"/>
    </row>
    <row r="5" spans="1:44" ht="12.75">
      <c r="A5" s="103" t="s">
        <v>47</v>
      </c>
      <c r="B5" s="102"/>
      <c r="C5" s="102"/>
      <c r="D5" s="102"/>
      <c r="E5" s="102"/>
      <c r="F5" s="102"/>
      <c r="G5" s="102"/>
      <c r="H5" s="102">
        <v>747</v>
      </c>
      <c r="I5" s="102"/>
      <c r="J5" s="103" t="s">
        <v>47</v>
      </c>
      <c r="K5" s="102"/>
      <c r="L5" s="102"/>
      <c r="M5" s="102"/>
      <c r="N5" s="102"/>
      <c r="O5" s="102"/>
      <c r="P5" s="102">
        <v>508</v>
      </c>
      <c r="Q5" s="102"/>
      <c r="R5" s="102"/>
      <c r="S5" s="103" t="s">
        <v>47</v>
      </c>
      <c r="T5" s="102"/>
      <c r="U5" s="102"/>
      <c r="V5" s="102"/>
      <c r="W5" s="102"/>
      <c r="X5" s="102">
        <v>2693</v>
      </c>
      <c r="Y5" s="102"/>
      <c r="Z5" s="102"/>
      <c r="AA5" s="102"/>
      <c r="AB5" s="103" t="s">
        <v>47</v>
      </c>
      <c r="AC5" s="102"/>
      <c r="AD5" s="102"/>
      <c r="AE5" s="102"/>
      <c r="AF5" s="102"/>
      <c r="AG5" s="102"/>
      <c r="AH5" s="102">
        <v>6300</v>
      </c>
      <c r="AI5" s="102">
        <v>9444</v>
      </c>
      <c r="AJ5" s="102"/>
      <c r="AK5" s="103" t="s">
        <v>47</v>
      </c>
      <c r="AL5" s="129">
        <f t="shared" si="4"/>
        <v>19692</v>
      </c>
      <c r="AM5" s="95"/>
      <c r="AN5" s="95"/>
      <c r="AO5" s="95"/>
      <c r="AP5" s="95"/>
      <c r="AQ5" s="95"/>
      <c r="AR5" s="95"/>
    </row>
    <row r="6" spans="1:44" ht="12.75">
      <c r="A6" s="101" t="s">
        <v>252</v>
      </c>
      <c r="B6" s="102">
        <v>1905</v>
      </c>
      <c r="C6" s="102">
        <v>3810</v>
      </c>
      <c r="D6" s="102">
        <v>127</v>
      </c>
      <c r="E6" s="102">
        <v>0</v>
      </c>
      <c r="F6" s="102">
        <v>4127</v>
      </c>
      <c r="G6" s="102">
        <v>635</v>
      </c>
      <c r="H6" s="102">
        <v>1623</v>
      </c>
      <c r="I6" s="102"/>
      <c r="J6" s="101" t="s">
        <v>252</v>
      </c>
      <c r="K6" s="102">
        <v>2667</v>
      </c>
      <c r="L6" s="102">
        <v>12115</v>
      </c>
      <c r="M6" s="102">
        <v>4376</v>
      </c>
      <c r="N6" s="102"/>
      <c r="O6" s="102">
        <v>635</v>
      </c>
      <c r="P6" s="102">
        <v>514</v>
      </c>
      <c r="Q6" s="102">
        <v>737</v>
      </c>
      <c r="R6" s="102">
        <v>1435</v>
      </c>
      <c r="S6" s="101" t="s">
        <v>252</v>
      </c>
      <c r="T6" s="102">
        <v>184</v>
      </c>
      <c r="U6" s="102"/>
      <c r="V6" s="102"/>
      <c r="W6" s="102"/>
      <c r="X6" s="102"/>
      <c r="Y6" s="102"/>
      <c r="Z6" s="102"/>
      <c r="AA6" s="102"/>
      <c r="AB6" s="101" t="s">
        <v>252</v>
      </c>
      <c r="AC6" s="102"/>
      <c r="AD6" s="102"/>
      <c r="AE6" s="102"/>
      <c r="AF6" s="102"/>
      <c r="AG6" s="102">
        <v>108</v>
      </c>
      <c r="AH6" s="102"/>
      <c r="AI6" s="102">
        <v>871</v>
      </c>
      <c r="AJ6" s="102">
        <v>89</v>
      </c>
      <c r="AK6" s="101" t="s">
        <v>252</v>
      </c>
      <c r="AL6" s="129">
        <f t="shared" si="4"/>
        <v>35958</v>
      </c>
      <c r="AM6" s="95"/>
      <c r="AN6" s="95"/>
      <c r="AO6" s="95"/>
      <c r="AP6" s="95"/>
      <c r="AQ6" s="95"/>
      <c r="AR6" s="95"/>
    </row>
    <row r="7" spans="1:44" ht="12.75">
      <c r="A7" s="104" t="s">
        <v>253</v>
      </c>
      <c r="B7" s="102"/>
      <c r="C7" s="102"/>
      <c r="D7" s="102"/>
      <c r="E7" s="102"/>
      <c r="F7" s="102"/>
      <c r="G7" s="102"/>
      <c r="H7" s="102"/>
      <c r="I7" s="102"/>
      <c r="J7" s="104" t="s">
        <v>253</v>
      </c>
      <c r="K7" s="102"/>
      <c r="L7" s="102"/>
      <c r="M7" s="102"/>
      <c r="N7" s="102"/>
      <c r="O7" s="102"/>
      <c r="P7" s="102"/>
      <c r="Q7" s="102"/>
      <c r="R7" s="102"/>
      <c r="S7" s="104" t="s">
        <v>253</v>
      </c>
      <c r="T7" s="102"/>
      <c r="U7" s="102"/>
      <c r="V7" s="102"/>
      <c r="W7" s="102"/>
      <c r="X7" s="102"/>
      <c r="Y7" s="102"/>
      <c r="Z7" s="102"/>
      <c r="AA7" s="102"/>
      <c r="AB7" s="104" t="s">
        <v>253</v>
      </c>
      <c r="AC7" s="102"/>
      <c r="AD7" s="102"/>
      <c r="AE7" s="102"/>
      <c r="AF7" s="102"/>
      <c r="AG7" s="102"/>
      <c r="AH7" s="102"/>
      <c r="AI7" s="102"/>
      <c r="AJ7" s="102"/>
      <c r="AK7" s="104" t="s">
        <v>253</v>
      </c>
      <c r="AL7" s="129">
        <f t="shared" si="4"/>
        <v>0</v>
      </c>
      <c r="AM7" s="95"/>
      <c r="AN7" s="95"/>
      <c r="AO7" s="95"/>
      <c r="AP7" s="95"/>
      <c r="AQ7" s="95"/>
      <c r="AR7" s="95"/>
    </row>
    <row r="8" spans="1:44" ht="12.75">
      <c r="A8" s="101" t="s">
        <v>265</v>
      </c>
      <c r="B8" s="102"/>
      <c r="C8" s="102"/>
      <c r="D8" s="102"/>
      <c r="E8" s="102"/>
      <c r="F8" s="102"/>
      <c r="G8" s="102"/>
      <c r="H8" s="102"/>
      <c r="I8" s="102"/>
      <c r="J8" s="101" t="s">
        <v>265</v>
      </c>
      <c r="K8" s="102"/>
      <c r="L8" s="111">
        <f>SUM(L9+L10+L11+L12+L13)</f>
        <v>9569</v>
      </c>
      <c r="M8" s="102"/>
      <c r="N8" s="102"/>
      <c r="O8" s="102"/>
      <c r="P8" s="102"/>
      <c r="Q8" s="102"/>
      <c r="R8" s="102"/>
      <c r="S8" s="101" t="s">
        <v>265</v>
      </c>
      <c r="T8" s="102"/>
      <c r="U8" s="102">
        <f>SUM(U9+U10+U11+U12+U13+U14)</f>
        <v>59171</v>
      </c>
      <c r="V8" s="102">
        <f aca="true" t="shared" si="5" ref="V8:AA8">SUM(V9+V10+V11+V12+V13+V14)</f>
        <v>274</v>
      </c>
      <c r="W8" s="102">
        <f t="shared" si="5"/>
        <v>14804</v>
      </c>
      <c r="X8" s="102">
        <f t="shared" si="5"/>
        <v>11222</v>
      </c>
      <c r="Y8" s="102">
        <f t="shared" si="5"/>
        <v>4037</v>
      </c>
      <c r="Z8" s="102">
        <f t="shared" si="5"/>
        <v>1180</v>
      </c>
      <c r="AA8" s="102">
        <f t="shared" si="5"/>
        <v>1200</v>
      </c>
      <c r="AB8" s="101" t="s">
        <v>265</v>
      </c>
      <c r="AC8" s="102">
        <f>SUM(AC14+AC13+AC12+AC11+AC10+AC9)</f>
        <v>50</v>
      </c>
      <c r="AD8" s="102">
        <f>SUM(AD14+AD13+AD12+AD11+AD10+AD9)</f>
        <v>800</v>
      </c>
      <c r="AE8" s="102">
        <f>SUM(AE14+AE13+AE12+AE11+AE10+AE9)</f>
        <v>970</v>
      </c>
      <c r="AF8" s="102">
        <f>SUM(AF14+AF13+AF12+AF11+AF10+AF9)</f>
        <v>80</v>
      </c>
      <c r="AG8" s="102">
        <f>SUM(AG14+AG13+AG12+AG11+AG10+AG9)</f>
        <v>400</v>
      </c>
      <c r="AH8" s="102"/>
      <c r="AI8" s="102"/>
      <c r="AJ8" s="102"/>
      <c r="AK8" s="101" t="s">
        <v>265</v>
      </c>
      <c r="AL8" s="129">
        <f t="shared" si="4"/>
        <v>103757</v>
      </c>
      <c r="AM8" s="95"/>
      <c r="AN8" s="95"/>
      <c r="AO8" s="95"/>
      <c r="AP8" s="95"/>
      <c r="AQ8" s="95"/>
      <c r="AR8" s="95"/>
    </row>
    <row r="9" spans="1:44" ht="12.75">
      <c r="A9" s="101" t="s">
        <v>266</v>
      </c>
      <c r="B9" s="102"/>
      <c r="C9" s="102"/>
      <c r="D9" s="102"/>
      <c r="E9" s="102"/>
      <c r="F9" s="102"/>
      <c r="G9" s="102"/>
      <c r="H9" s="102"/>
      <c r="I9" s="102"/>
      <c r="J9" s="101" t="s">
        <v>266</v>
      </c>
      <c r="K9" s="102"/>
      <c r="L9" s="102">
        <v>7969</v>
      </c>
      <c r="M9" s="102"/>
      <c r="N9" s="102"/>
      <c r="O9" s="102"/>
      <c r="P9" s="102"/>
      <c r="Q9" s="102"/>
      <c r="R9" s="102"/>
      <c r="S9" s="101" t="s">
        <v>266</v>
      </c>
      <c r="T9" s="102"/>
      <c r="U9" s="102"/>
      <c r="V9" s="102"/>
      <c r="W9" s="102"/>
      <c r="X9" s="102"/>
      <c r="Y9" s="102"/>
      <c r="Z9" s="102"/>
      <c r="AA9" s="102"/>
      <c r="AB9" s="101" t="s">
        <v>266</v>
      </c>
      <c r="AC9" s="102"/>
      <c r="AD9" s="102"/>
      <c r="AE9" s="102"/>
      <c r="AF9" s="102"/>
      <c r="AG9" s="102"/>
      <c r="AH9" s="102"/>
      <c r="AI9" s="102"/>
      <c r="AJ9" s="102"/>
      <c r="AK9" s="101" t="s">
        <v>266</v>
      </c>
      <c r="AL9" s="129">
        <f t="shared" si="4"/>
        <v>7969</v>
      </c>
      <c r="AM9" s="95"/>
      <c r="AN9" s="95"/>
      <c r="AO9" s="95"/>
      <c r="AP9" s="95"/>
      <c r="AQ9" s="95"/>
      <c r="AR9" s="95"/>
    </row>
    <row r="10" spans="1:44" ht="12.75">
      <c r="A10" s="105" t="s">
        <v>263</v>
      </c>
      <c r="B10" s="106"/>
      <c r="C10" s="102"/>
      <c r="D10" s="102"/>
      <c r="E10" s="102"/>
      <c r="F10" s="102"/>
      <c r="G10" s="102"/>
      <c r="H10" s="102"/>
      <c r="I10" s="102"/>
      <c r="J10" s="105" t="s">
        <v>263</v>
      </c>
      <c r="K10" s="102"/>
      <c r="L10" s="102">
        <v>1600</v>
      </c>
      <c r="M10" s="102"/>
      <c r="N10" s="102"/>
      <c r="O10" s="102"/>
      <c r="P10" s="102"/>
      <c r="Q10" s="102"/>
      <c r="R10" s="102"/>
      <c r="S10" s="105" t="s">
        <v>263</v>
      </c>
      <c r="T10" s="102"/>
      <c r="U10" s="102"/>
      <c r="V10" s="102"/>
      <c r="W10" s="102"/>
      <c r="X10" s="102"/>
      <c r="Y10" s="102"/>
      <c r="Z10" s="102"/>
      <c r="AA10" s="102"/>
      <c r="AB10" s="105" t="s">
        <v>263</v>
      </c>
      <c r="AC10" s="102"/>
      <c r="AD10" s="102"/>
      <c r="AE10" s="102"/>
      <c r="AF10" s="102"/>
      <c r="AG10" s="102"/>
      <c r="AH10" s="102"/>
      <c r="AI10" s="102"/>
      <c r="AJ10" s="102"/>
      <c r="AK10" s="105" t="s">
        <v>263</v>
      </c>
      <c r="AL10" s="129">
        <f t="shared" si="4"/>
        <v>1600</v>
      </c>
      <c r="AM10" s="95"/>
      <c r="AN10" s="95"/>
      <c r="AO10" s="95"/>
      <c r="AP10" s="95"/>
      <c r="AQ10" s="95"/>
      <c r="AR10" s="95"/>
    </row>
    <row r="11" spans="1:44" ht="22.5">
      <c r="A11" s="107" t="s">
        <v>264</v>
      </c>
      <c r="B11" s="108"/>
      <c r="C11" s="102"/>
      <c r="D11" s="102"/>
      <c r="E11" s="102"/>
      <c r="F11" s="102"/>
      <c r="G11" s="102"/>
      <c r="H11" s="102"/>
      <c r="I11" s="102"/>
      <c r="J11" s="107" t="s">
        <v>264</v>
      </c>
      <c r="K11" s="102"/>
      <c r="L11" s="102"/>
      <c r="M11" s="102"/>
      <c r="N11" s="102"/>
      <c r="O11" s="102"/>
      <c r="P11" s="102"/>
      <c r="Q11" s="102"/>
      <c r="R11" s="102"/>
      <c r="S11" s="107" t="s">
        <v>264</v>
      </c>
      <c r="T11" s="102"/>
      <c r="U11" s="102">
        <v>59171</v>
      </c>
      <c r="V11" s="102">
        <v>274</v>
      </c>
      <c r="W11" s="102">
        <v>14804</v>
      </c>
      <c r="X11" s="102">
        <v>11222</v>
      </c>
      <c r="Y11" s="102">
        <v>4037</v>
      </c>
      <c r="Z11" s="102">
        <v>1180</v>
      </c>
      <c r="AA11" s="102">
        <v>1200</v>
      </c>
      <c r="AB11" s="107" t="s">
        <v>264</v>
      </c>
      <c r="AC11" s="102">
        <v>50</v>
      </c>
      <c r="AD11" s="102">
        <v>800</v>
      </c>
      <c r="AE11" s="102">
        <v>970</v>
      </c>
      <c r="AF11" s="102">
        <v>80</v>
      </c>
      <c r="AG11" s="102">
        <v>400</v>
      </c>
      <c r="AH11" s="102"/>
      <c r="AI11" s="102"/>
      <c r="AJ11" s="102"/>
      <c r="AK11" s="107" t="s">
        <v>264</v>
      </c>
      <c r="AL11" s="129">
        <f t="shared" si="4"/>
        <v>94188</v>
      </c>
      <c r="AM11" s="95"/>
      <c r="AN11" s="95"/>
      <c r="AO11" s="95"/>
      <c r="AP11" s="95"/>
      <c r="AQ11" s="95"/>
      <c r="AR11" s="95"/>
    </row>
    <row r="12" spans="1:44" ht="12.75">
      <c r="A12" s="104" t="s">
        <v>257</v>
      </c>
      <c r="B12" s="108"/>
      <c r="C12" s="102"/>
      <c r="D12" s="102"/>
      <c r="E12" s="102"/>
      <c r="F12" s="102"/>
      <c r="G12" s="102"/>
      <c r="H12" s="102"/>
      <c r="I12" s="102"/>
      <c r="J12" s="104" t="s">
        <v>257</v>
      </c>
      <c r="K12" s="102"/>
      <c r="L12" s="102"/>
      <c r="M12" s="102"/>
      <c r="N12" s="102"/>
      <c r="O12" s="102"/>
      <c r="P12" s="102"/>
      <c r="Q12" s="102"/>
      <c r="R12" s="102"/>
      <c r="S12" s="104" t="s">
        <v>257</v>
      </c>
      <c r="T12" s="102"/>
      <c r="U12" s="102"/>
      <c r="V12" s="102"/>
      <c r="W12" s="102"/>
      <c r="X12" s="102"/>
      <c r="Y12" s="102"/>
      <c r="Z12" s="102"/>
      <c r="AA12" s="102"/>
      <c r="AB12" s="104" t="s">
        <v>257</v>
      </c>
      <c r="AC12" s="102"/>
      <c r="AD12" s="102"/>
      <c r="AE12" s="102"/>
      <c r="AF12" s="102"/>
      <c r="AG12" s="102"/>
      <c r="AH12" s="102"/>
      <c r="AI12" s="102"/>
      <c r="AJ12" s="102"/>
      <c r="AK12" s="104" t="s">
        <v>257</v>
      </c>
      <c r="AL12" s="129">
        <f t="shared" si="4"/>
        <v>0</v>
      </c>
      <c r="AM12" s="95"/>
      <c r="AN12" s="95"/>
      <c r="AO12" s="95"/>
      <c r="AP12" s="95"/>
      <c r="AQ12" s="95"/>
      <c r="AR12" s="95"/>
    </row>
    <row r="13" spans="1:44" ht="12.75">
      <c r="A13" s="109" t="s">
        <v>292</v>
      </c>
      <c r="B13" s="108"/>
      <c r="C13" s="102"/>
      <c r="D13" s="102"/>
      <c r="E13" s="102"/>
      <c r="F13" s="102"/>
      <c r="G13" s="102"/>
      <c r="H13" s="102"/>
      <c r="I13" s="102"/>
      <c r="J13" s="109" t="s">
        <v>292</v>
      </c>
      <c r="K13" s="102"/>
      <c r="L13" s="102"/>
      <c r="M13" s="102"/>
      <c r="N13" s="102"/>
      <c r="O13" s="102"/>
      <c r="P13" s="102"/>
      <c r="Q13" s="102"/>
      <c r="R13" s="102"/>
      <c r="S13" s="109" t="s">
        <v>292</v>
      </c>
      <c r="T13" s="102"/>
      <c r="U13" s="102"/>
      <c r="V13" s="102"/>
      <c r="W13" s="102"/>
      <c r="X13" s="102"/>
      <c r="Y13" s="102"/>
      <c r="Z13" s="102"/>
      <c r="AA13" s="102"/>
      <c r="AB13" s="109" t="s">
        <v>292</v>
      </c>
      <c r="AC13" s="102"/>
      <c r="AD13" s="102"/>
      <c r="AE13" s="102"/>
      <c r="AF13" s="102"/>
      <c r="AG13" s="102"/>
      <c r="AH13" s="102"/>
      <c r="AI13" s="102"/>
      <c r="AJ13" s="102"/>
      <c r="AK13" s="109" t="s">
        <v>292</v>
      </c>
      <c r="AL13" s="129">
        <f t="shared" si="4"/>
        <v>0</v>
      </c>
      <c r="AM13" s="95"/>
      <c r="AN13" s="95"/>
      <c r="AO13" s="95"/>
      <c r="AP13" s="95"/>
      <c r="AQ13" s="95"/>
      <c r="AR13" s="95"/>
    </row>
    <row r="14" spans="1:44" ht="12.75">
      <c r="A14" s="109" t="s">
        <v>287</v>
      </c>
      <c r="B14" s="108"/>
      <c r="C14" s="102"/>
      <c r="D14" s="102"/>
      <c r="E14" s="102"/>
      <c r="F14" s="102"/>
      <c r="G14" s="102"/>
      <c r="H14" s="102"/>
      <c r="I14" s="102"/>
      <c r="J14" s="109" t="s">
        <v>287</v>
      </c>
      <c r="K14" s="102"/>
      <c r="L14" s="102"/>
      <c r="M14" s="102"/>
      <c r="N14" s="102"/>
      <c r="O14" s="102"/>
      <c r="P14" s="102"/>
      <c r="Q14" s="102"/>
      <c r="R14" s="102"/>
      <c r="S14" s="109" t="s">
        <v>287</v>
      </c>
      <c r="T14" s="102"/>
      <c r="U14" s="102"/>
      <c r="V14" s="102"/>
      <c r="W14" s="102"/>
      <c r="X14" s="102"/>
      <c r="Y14" s="102"/>
      <c r="Z14" s="102"/>
      <c r="AA14" s="102"/>
      <c r="AB14" s="109" t="s">
        <v>287</v>
      </c>
      <c r="AC14" s="102"/>
      <c r="AD14" s="102"/>
      <c r="AE14" s="102"/>
      <c r="AF14" s="102"/>
      <c r="AG14" s="102"/>
      <c r="AH14" s="102"/>
      <c r="AI14" s="102"/>
      <c r="AJ14" s="102"/>
      <c r="AK14" s="109" t="s">
        <v>287</v>
      </c>
      <c r="AL14" s="129">
        <f t="shared" si="4"/>
        <v>0</v>
      </c>
      <c r="AM14" s="95"/>
      <c r="AN14" s="95"/>
      <c r="AO14" s="95"/>
      <c r="AP14" s="95"/>
      <c r="AQ14" s="95"/>
      <c r="AR14" s="95"/>
    </row>
    <row r="15" spans="1:44" ht="12.75">
      <c r="A15" s="110" t="s">
        <v>289</v>
      </c>
      <c r="B15" s="111"/>
      <c r="C15" s="102"/>
      <c r="D15" s="102"/>
      <c r="E15" s="102"/>
      <c r="F15" s="102"/>
      <c r="G15" s="102"/>
      <c r="H15" s="102"/>
      <c r="I15" s="111">
        <f>SUM(I16+I17+I18)</f>
        <v>722886</v>
      </c>
      <c r="J15" s="110" t="s">
        <v>289</v>
      </c>
      <c r="K15" s="102"/>
      <c r="L15" s="102"/>
      <c r="M15" s="102"/>
      <c r="N15" s="102"/>
      <c r="O15" s="102"/>
      <c r="P15" s="102"/>
      <c r="Q15" s="102"/>
      <c r="R15" s="102"/>
      <c r="S15" s="110" t="s">
        <v>289</v>
      </c>
      <c r="T15" s="102"/>
      <c r="U15" s="102"/>
      <c r="V15" s="102"/>
      <c r="W15" s="102"/>
      <c r="X15" s="102"/>
      <c r="Y15" s="102"/>
      <c r="Z15" s="102"/>
      <c r="AA15" s="102"/>
      <c r="AB15" s="110" t="s">
        <v>289</v>
      </c>
      <c r="AC15" s="102"/>
      <c r="AD15" s="102"/>
      <c r="AE15" s="102"/>
      <c r="AF15" s="102"/>
      <c r="AG15" s="102"/>
      <c r="AH15" s="102"/>
      <c r="AI15" s="102"/>
      <c r="AJ15" s="102"/>
      <c r="AK15" s="110" t="s">
        <v>289</v>
      </c>
      <c r="AL15" s="100">
        <f t="shared" si="4"/>
        <v>722886</v>
      </c>
      <c r="AM15" s="95"/>
      <c r="AN15" s="95"/>
      <c r="AO15" s="95"/>
      <c r="AP15" s="95"/>
      <c r="AQ15" s="95"/>
      <c r="AR15" s="95"/>
    </row>
    <row r="16" spans="1:44" ht="12.75">
      <c r="A16" s="101" t="s">
        <v>258</v>
      </c>
      <c r="B16" s="102"/>
      <c r="C16" s="102"/>
      <c r="D16" s="102"/>
      <c r="E16" s="102"/>
      <c r="F16" s="102"/>
      <c r="G16" s="102"/>
      <c r="H16" s="102"/>
      <c r="I16" s="102">
        <v>722886</v>
      </c>
      <c r="J16" s="101" t="s">
        <v>258</v>
      </c>
      <c r="K16" s="102"/>
      <c r="L16" s="102"/>
      <c r="M16" s="102"/>
      <c r="N16" s="102"/>
      <c r="O16" s="102"/>
      <c r="P16" s="102"/>
      <c r="Q16" s="102"/>
      <c r="R16" s="102"/>
      <c r="S16" s="101" t="s">
        <v>258</v>
      </c>
      <c r="T16" s="102"/>
      <c r="U16" s="102"/>
      <c r="V16" s="102"/>
      <c r="W16" s="102"/>
      <c r="X16" s="102"/>
      <c r="Y16" s="102"/>
      <c r="Z16" s="102"/>
      <c r="AA16" s="102"/>
      <c r="AB16" s="101" t="s">
        <v>258</v>
      </c>
      <c r="AC16" s="102"/>
      <c r="AD16" s="102"/>
      <c r="AE16" s="102"/>
      <c r="AF16" s="102"/>
      <c r="AG16" s="102"/>
      <c r="AH16" s="102"/>
      <c r="AI16" s="102"/>
      <c r="AJ16" s="102"/>
      <c r="AK16" s="101" t="s">
        <v>258</v>
      </c>
      <c r="AL16" s="129">
        <f t="shared" si="4"/>
        <v>722886</v>
      </c>
      <c r="AM16" s="95"/>
      <c r="AN16" s="95"/>
      <c r="AO16" s="95"/>
      <c r="AP16" s="95"/>
      <c r="AQ16" s="95"/>
      <c r="AR16" s="95"/>
    </row>
    <row r="17" spans="1:44" ht="12.75">
      <c r="A17" s="101" t="s">
        <v>259</v>
      </c>
      <c r="B17" s="102"/>
      <c r="C17" s="102"/>
      <c r="D17" s="102"/>
      <c r="E17" s="102"/>
      <c r="F17" s="102"/>
      <c r="G17" s="102"/>
      <c r="H17" s="102"/>
      <c r="I17" s="102"/>
      <c r="J17" s="101" t="s">
        <v>259</v>
      </c>
      <c r="K17" s="102"/>
      <c r="L17" s="102"/>
      <c r="M17" s="102"/>
      <c r="N17" s="102"/>
      <c r="O17" s="102"/>
      <c r="P17" s="102"/>
      <c r="Q17" s="102"/>
      <c r="R17" s="102"/>
      <c r="S17" s="101" t="s">
        <v>259</v>
      </c>
      <c r="T17" s="102"/>
      <c r="U17" s="102"/>
      <c r="V17" s="102"/>
      <c r="W17" s="102"/>
      <c r="X17" s="102"/>
      <c r="Y17" s="102"/>
      <c r="Z17" s="102"/>
      <c r="AA17" s="102"/>
      <c r="AB17" s="101" t="s">
        <v>259</v>
      </c>
      <c r="AC17" s="102"/>
      <c r="AD17" s="102"/>
      <c r="AE17" s="102"/>
      <c r="AF17" s="102"/>
      <c r="AG17" s="102"/>
      <c r="AH17" s="102"/>
      <c r="AI17" s="102"/>
      <c r="AJ17" s="102"/>
      <c r="AK17" s="101" t="s">
        <v>259</v>
      </c>
      <c r="AL17" s="129">
        <f t="shared" si="4"/>
        <v>0</v>
      </c>
      <c r="AM17" s="95"/>
      <c r="AN17" s="95"/>
      <c r="AO17" s="95"/>
      <c r="AP17" s="95"/>
      <c r="AQ17" s="95"/>
      <c r="AR17" s="95"/>
    </row>
    <row r="18" spans="1:44" ht="12.75">
      <c r="A18" s="101" t="s">
        <v>267</v>
      </c>
      <c r="B18" s="102"/>
      <c r="C18" s="102"/>
      <c r="D18" s="102"/>
      <c r="E18" s="102"/>
      <c r="F18" s="102"/>
      <c r="G18" s="102"/>
      <c r="H18" s="102"/>
      <c r="I18" s="102"/>
      <c r="J18" s="101" t="s">
        <v>267</v>
      </c>
      <c r="K18" s="102"/>
      <c r="L18" s="102"/>
      <c r="M18" s="102"/>
      <c r="N18" s="102"/>
      <c r="O18" s="102"/>
      <c r="P18" s="102"/>
      <c r="Q18" s="102"/>
      <c r="R18" s="102"/>
      <c r="S18" s="101" t="s">
        <v>267</v>
      </c>
      <c r="T18" s="102"/>
      <c r="U18" s="102"/>
      <c r="V18" s="102"/>
      <c r="W18" s="102"/>
      <c r="X18" s="102"/>
      <c r="Y18" s="102"/>
      <c r="Z18" s="102"/>
      <c r="AA18" s="102"/>
      <c r="AB18" s="101" t="s">
        <v>267</v>
      </c>
      <c r="AC18" s="102"/>
      <c r="AD18" s="102"/>
      <c r="AE18" s="102"/>
      <c r="AF18" s="102"/>
      <c r="AG18" s="102"/>
      <c r="AH18" s="102"/>
      <c r="AI18" s="102"/>
      <c r="AJ18" s="102"/>
      <c r="AK18" s="101" t="s">
        <v>267</v>
      </c>
      <c r="AL18" s="129">
        <f t="shared" si="4"/>
        <v>0</v>
      </c>
      <c r="AM18" s="95"/>
      <c r="AN18" s="95"/>
      <c r="AO18" s="95"/>
      <c r="AP18" s="95"/>
      <c r="AQ18" s="95"/>
      <c r="AR18" s="95"/>
    </row>
    <row r="19" spans="1:44" ht="12.75">
      <c r="A19" s="101" t="s">
        <v>260</v>
      </c>
      <c r="B19" s="102"/>
      <c r="C19" s="102"/>
      <c r="D19" s="102"/>
      <c r="E19" s="102"/>
      <c r="F19" s="102"/>
      <c r="G19" s="102"/>
      <c r="H19" s="102"/>
      <c r="I19" s="102"/>
      <c r="J19" s="101" t="s">
        <v>260</v>
      </c>
      <c r="K19" s="102"/>
      <c r="L19" s="102"/>
      <c r="M19" s="102"/>
      <c r="N19" s="102"/>
      <c r="O19" s="102"/>
      <c r="P19" s="102"/>
      <c r="Q19" s="102"/>
      <c r="R19" s="102"/>
      <c r="S19" s="101" t="s">
        <v>260</v>
      </c>
      <c r="T19" s="102"/>
      <c r="U19" s="102"/>
      <c r="V19" s="102"/>
      <c r="W19" s="102"/>
      <c r="X19" s="102"/>
      <c r="Y19" s="102"/>
      <c r="Z19" s="102"/>
      <c r="AA19" s="102"/>
      <c r="AB19" s="101" t="s">
        <v>260</v>
      </c>
      <c r="AC19" s="102"/>
      <c r="AD19" s="102"/>
      <c r="AE19" s="102"/>
      <c r="AF19" s="102"/>
      <c r="AG19" s="102"/>
      <c r="AH19" s="102"/>
      <c r="AI19" s="102"/>
      <c r="AJ19" s="102"/>
      <c r="AK19" s="101" t="s">
        <v>260</v>
      </c>
      <c r="AL19" s="129">
        <f t="shared" si="4"/>
        <v>0</v>
      </c>
      <c r="AM19" s="95"/>
      <c r="AN19" s="95"/>
      <c r="AO19" s="95"/>
      <c r="AP19" s="95"/>
      <c r="AQ19" s="95"/>
      <c r="AR19" s="95"/>
    </row>
    <row r="20" spans="1:44" ht="12.75">
      <c r="A20" s="105" t="s">
        <v>254</v>
      </c>
      <c r="B20" s="112"/>
      <c r="C20" s="102"/>
      <c r="D20" s="102"/>
      <c r="E20" s="102"/>
      <c r="F20" s="102"/>
      <c r="G20" s="102"/>
      <c r="H20" s="102"/>
      <c r="I20" s="102"/>
      <c r="J20" s="105" t="s">
        <v>254</v>
      </c>
      <c r="K20" s="102"/>
      <c r="L20" s="102"/>
      <c r="M20" s="102"/>
      <c r="N20" s="102"/>
      <c r="O20" s="102"/>
      <c r="P20" s="102"/>
      <c r="Q20" s="102"/>
      <c r="R20" s="102"/>
      <c r="S20" s="105" t="s">
        <v>254</v>
      </c>
      <c r="T20" s="102"/>
      <c r="U20" s="102"/>
      <c r="V20" s="102"/>
      <c r="W20" s="102"/>
      <c r="X20" s="102"/>
      <c r="Y20" s="102"/>
      <c r="Z20" s="102"/>
      <c r="AA20" s="102"/>
      <c r="AB20" s="105" t="s">
        <v>254</v>
      </c>
      <c r="AC20" s="102"/>
      <c r="AD20" s="102"/>
      <c r="AE20" s="102"/>
      <c r="AF20" s="102"/>
      <c r="AG20" s="102"/>
      <c r="AH20" s="102"/>
      <c r="AI20" s="102"/>
      <c r="AJ20" s="102"/>
      <c r="AK20" s="105" t="s">
        <v>254</v>
      </c>
      <c r="AL20" s="129">
        <f t="shared" si="4"/>
        <v>0</v>
      </c>
      <c r="AM20" s="95"/>
      <c r="AN20" s="95"/>
      <c r="AO20" s="95"/>
      <c r="AP20" s="95"/>
      <c r="AQ20" s="95"/>
      <c r="AR20" s="95"/>
    </row>
    <row r="21" spans="1:44" ht="12.75">
      <c r="A21" s="103" t="s">
        <v>261</v>
      </c>
      <c r="B21" s="112"/>
      <c r="C21" s="102"/>
      <c r="D21" s="102"/>
      <c r="E21" s="102"/>
      <c r="F21" s="102"/>
      <c r="G21" s="102"/>
      <c r="H21" s="102"/>
      <c r="I21" s="102"/>
      <c r="J21" s="103" t="s">
        <v>261</v>
      </c>
      <c r="K21" s="102"/>
      <c r="L21" s="102"/>
      <c r="M21" s="102"/>
      <c r="N21" s="102"/>
      <c r="O21" s="102"/>
      <c r="P21" s="102"/>
      <c r="Q21" s="102"/>
      <c r="R21" s="102"/>
      <c r="S21" s="103" t="s">
        <v>261</v>
      </c>
      <c r="T21" s="102"/>
      <c r="U21" s="102"/>
      <c r="V21" s="102"/>
      <c r="W21" s="102"/>
      <c r="X21" s="102"/>
      <c r="Y21" s="102"/>
      <c r="Z21" s="102"/>
      <c r="AA21" s="102"/>
      <c r="AB21" s="103" t="s">
        <v>261</v>
      </c>
      <c r="AC21" s="102"/>
      <c r="AD21" s="102"/>
      <c r="AE21" s="102"/>
      <c r="AF21" s="102"/>
      <c r="AG21" s="102"/>
      <c r="AH21" s="102"/>
      <c r="AI21" s="102"/>
      <c r="AJ21" s="102"/>
      <c r="AK21" s="103" t="s">
        <v>261</v>
      </c>
      <c r="AL21" s="129">
        <f t="shared" si="4"/>
        <v>0</v>
      </c>
      <c r="AM21" s="95"/>
      <c r="AN21" s="95"/>
      <c r="AO21" s="95"/>
      <c r="AP21" s="95"/>
      <c r="AQ21" s="95"/>
      <c r="AR21" s="95"/>
    </row>
    <row r="22" spans="1:44" ht="12.75">
      <c r="A22" s="105" t="s">
        <v>262</v>
      </c>
      <c r="B22" s="112"/>
      <c r="C22" s="102"/>
      <c r="D22" s="102"/>
      <c r="E22" s="102"/>
      <c r="F22" s="102"/>
      <c r="G22" s="102"/>
      <c r="H22" s="102"/>
      <c r="I22" s="102"/>
      <c r="J22" s="105" t="s">
        <v>262</v>
      </c>
      <c r="K22" s="102"/>
      <c r="L22" s="102"/>
      <c r="M22" s="102"/>
      <c r="N22" s="102"/>
      <c r="O22" s="102"/>
      <c r="P22" s="102"/>
      <c r="Q22" s="102"/>
      <c r="R22" s="102"/>
      <c r="S22" s="105" t="s">
        <v>262</v>
      </c>
      <c r="T22" s="102"/>
      <c r="U22" s="102"/>
      <c r="V22" s="102"/>
      <c r="W22" s="102"/>
      <c r="X22" s="102"/>
      <c r="Y22" s="102"/>
      <c r="Z22" s="102"/>
      <c r="AA22" s="102"/>
      <c r="AB22" s="105" t="s">
        <v>262</v>
      </c>
      <c r="AC22" s="102"/>
      <c r="AD22" s="102"/>
      <c r="AE22" s="102"/>
      <c r="AF22" s="102"/>
      <c r="AG22" s="102"/>
      <c r="AH22" s="102"/>
      <c r="AI22" s="102"/>
      <c r="AJ22" s="102"/>
      <c r="AK22" s="105" t="s">
        <v>262</v>
      </c>
      <c r="AL22" s="129">
        <f t="shared" si="4"/>
        <v>0</v>
      </c>
      <c r="AM22" s="95"/>
      <c r="AN22" s="95"/>
      <c r="AO22" s="95"/>
      <c r="AP22" s="95"/>
      <c r="AQ22" s="95"/>
      <c r="AR22" s="95"/>
    </row>
    <row r="23" spans="1:44" ht="12.75">
      <c r="A23" s="114" t="s">
        <v>295</v>
      </c>
      <c r="B23" s="111"/>
      <c r="C23" s="102"/>
      <c r="D23" s="102"/>
      <c r="E23" s="102"/>
      <c r="F23" s="102"/>
      <c r="G23" s="102"/>
      <c r="H23" s="102"/>
      <c r="I23" s="102"/>
      <c r="J23" s="114" t="s">
        <v>295</v>
      </c>
      <c r="K23" s="102"/>
      <c r="L23" s="102"/>
      <c r="M23" s="102"/>
      <c r="N23" s="111">
        <f>SUM(N24+N25)</f>
        <v>34552</v>
      </c>
      <c r="O23" s="102"/>
      <c r="P23" s="102"/>
      <c r="Q23" s="102"/>
      <c r="R23" s="102"/>
      <c r="S23" s="114" t="s">
        <v>295</v>
      </c>
      <c r="T23" s="102"/>
      <c r="U23" s="102"/>
      <c r="V23" s="102"/>
      <c r="W23" s="102"/>
      <c r="X23" s="102"/>
      <c r="Y23" s="102"/>
      <c r="Z23" s="102"/>
      <c r="AA23" s="102"/>
      <c r="AB23" s="114" t="s">
        <v>295</v>
      </c>
      <c r="AC23" s="102"/>
      <c r="AD23" s="102"/>
      <c r="AE23" s="102"/>
      <c r="AF23" s="102"/>
      <c r="AG23" s="102"/>
      <c r="AH23" s="102"/>
      <c r="AI23" s="102"/>
      <c r="AJ23" s="102"/>
      <c r="AK23" s="114" t="s">
        <v>24</v>
      </c>
      <c r="AL23" s="100">
        <f t="shared" si="4"/>
        <v>34552</v>
      </c>
      <c r="AM23" s="95"/>
      <c r="AN23" s="95"/>
      <c r="AO23" s="95"/>
      <c r="AP23" s="95"/>
      <c r="AQ23" s="95"/>
      <c r="AR23" s="95"/>
    </row>
    <row r="24" spans="1:44" ht="12.75">
      <c r="A24" s="109" t="s">
        <v>255</v>
      </c>
      <c r="B24" s="102"/>
      <c r="C24" s="102"/>
      <c r="D24" s="102"/>
      <c r="E24" s="102"/>
      <c r="F24" s="102"/>
      <c r="G24" s="102"/>
      <c r="H24" s="102"/>
      <c r="I24" s="102"/>
      <c r="J24" s="109" t="s">
        <v>255</v>
      </c>
      <c r="K24" s="102"/>
      <c r="L24" s="102"/>
      <c r="M24" s="102"/>
      <c r="N24" s="102"/>
      <c r="O24" s="102"/>
      <c r="P24" s="102"/>
      <c r="Q24" s="102"/>
      <c r="R24" s="102"/>
      <c r="S24" s="109" t="s">
        <v>255</v>
      </c>
      <c r="T24" s="102"/>
      <c r="U24" s="102"/>
      <c r="V24" s="102"/>
      <c r="W24" s="102"/>
      <c r="X24" s="102"/>
      <c r="Y24" s="102"/>
      <c r="Z24" s="102"/>
      <c r="AA24" s="102"/>
      <c r="AB24" s="109" t="s">
        <v>255</v>
      </c>
      <c r="AC24" s="102"/>
      <c r="AD24" s="102"/>
      <c r="AE24" s="102"/>
      <c r="AF24" s="102"/>
      <c r="AG24" s="102"/>
      <c r="AH24" s="102"/>
      <c r="AI24" s="102"/>
      <c r="AJ24" s="102"/>
      <c r="AK24" s="109" t="s">
        <v>255</v>
      </c>
      <c r="AL24" s="129">
        <f t="shared" si="4"/>
        <v>0</v>
      </c>
      <c r="AM24" s="95"/>
      <c r="AN24" s="95"/>
      <c r="AO24" s="95"/>
      <c r="AP24" s="95"/>
      <c r="AQ24" s="95"/>
      <c r="AR24" s="95"/>
    </row>
    <row r="25" spans="1:44" ht="12.75">
      <c r="A25" s="109" t="s">
        <v>256</v>
      </c>
      <c r="B25" s="102"/>
      <c r="C25" s="102"/>
      <c r="D25" s="102"/>
      <c r="E25" s="102"/>
      <c r="F25" s="102"/>
      <c r="G25" s="102"/>
      <c r="H25" s="102"/>
      <c r="I25" s="102"/>
      <c r="J25" s="109" t="s">
        <v>256</v>
      </c>
      <c r="K25" s="102"/>
      <c r="L25" s="102"/>
      <c r="M25" s="102"/>
      <c r="N25" s="102">
        <v>34552</v>
      </c>
      <c r="O25" s="102"/>
      <c r="P25" s="102"/>
      <c r="Q25" s="102"/>
      <c r="R25" s="102"/>
      <c r="S25" s="109" t="s">
        <v>256</v>
      </c>
      <c r="T25" s="102"/>
      <c r="U25" s="102"/>
      <c r="V25" s="102"/>
      <c r="W25" s="102"/>
      <c r="X25" s="102"/>
      <c r="Y25" s="102"/>
      <c r="Z25" s="102"/>
      <c r="AA25" s="102"/>
      <c r="AB25" s="109" t="s">
        <v>256</v>
      </c>
      <c r="AC25" s="102"/>
      <c r="AD25" s="102"/>
      <c r="AE25" s="102"/>
      <c r="AF25" s="102"/>
      <c r="AG25" s="102"/>
      <c r="AH25" s="102"/>
      <c r="AI25" s="102"/>
      <c r="AJ25" s="102"/>
      <c r="AK25" s="109" t="s">
        <v>256</v>
      </c>
      <c r="AL25" s="129">
        <f t="shared" si="4"/>
        <v>34552</v>
      </c>
      <c r="AM25" s="95"/>
      <c r="AN25" s="95"/>
      <c r="AO25" s="95"/>
      <c r="AP25" s="95"/>
      <c r="AQ25" s="95"/>
      <c r="AR25" s="95"/>
    </row>
    <row r="26" spans="1:44" ht="12.75">
      <c r="A26" s="110" t="s">
        <v>290</v>
      </c>
      <c r="B26" s="102"/>
      <c r="C26" s="102"/>
      <c r="D26" s="102"/>
      <c r="E26" s="102"/>
      <c r="F26" s="102"/>
      <c r="G26" s="102"/>
      <c r="H26" s="102"/>
      <c r="I26" s="102"/>
      <c r="J26" s="110" t="s">
        <v>290</v>
      </c>
      <c r="K26" s="102"/>
      <c r="L26" s="102"/>
      <c r="M26" s="102"/>
      <c r="N26" s="102"/>
      <c r="O26" s="102"/>
      <c r="P26" s="102"/>
      <c r="Q26" s="102"/>
      <c r="R26" s="102"/>
      <c r="S26" s="110" t="s">
        <v>290</v>
      </c>
      <c r="T26" s="102"/>
      <c r="U26" s="102"/>
      <c r="V26" s="102"/>
      <c r="W26" s="102"/>
      <c r="X26" s="102"/>
      <c r="Y26" s="102"/>
      <c r="Z26" s="102"/>
      <c r="AA26" s="102"/>
      <c r="AB26" s="110" t="s">
        <v>290</v>
      </c>
      <c r="AC26" s="102"/>
      <c r="AD26" s="102"/>
      <c r="AE26" s="102"/>
      <c r="AF26" s="102"/>
      <c r="AG26" s="102"/>
      <c r="AH26" s="102"/>
      <c r="AI26" s="102"/>
      <c r="AJ26" s="102"/>
      <c r="AK26" s="110" t="s">
        <v>290</v>
      </c>
      <c r="AL26" s="100">
        <f t="shared" si="4"/>
        <v>0</v>
      </c>
      <c r="AM26" s="95"/>
      <c r="AN26" s="95"/>
      <c r="AO26" s="95"/>
      <c r="AP26" s="95"/>
      <c r="AQ26" s="95"/>
      <c r="AR26" s="95"/>
    </row>
    <row r="27" spans="1:44" ht="12.75">
      <c r="A27" s="116" t="s">
        <v>268</v>
      </c>
      <c r="B27" s="102"/>
      <c r="C27" s="102"/>
      <c r="D27" s="102"/>
      <c r="E27" s="102"/>
      <c r="F27" s="102"/>
      <c r="G27" s="102"/>
      <c r="H27" s="102"/>
      <c r="I27" s="102"/>
      <c r="J27" s="116" t="s">
        <v>268</v>
      </c>
      <c r="K27" s="102"/>
      <c r="L27" s="102"/>
      <c r="M27" s="102"/>
      <c r="N27" s="102"/>
      <c r="O27" s="102"/>
      <c r="P27" s="102"/>
      <c r="Q27" s="102"/>
      <c r="R27" s="102"/>
      <c r="S27" s="116" t="s">
        <v>268</v>
      </c>
      <c r="T27" s="102"/>
      <c r="U27" s="102"/>
      <c r="V27" s="102"/>
      <c r="W27" s="102"/>
      <c r="X27" s="102"/>
      <c r="Y27" s="102"/>
      <c r="Z27" s="102"/>
      <c r="AA27" s="102"/>
      <c r="AB27" s="116" t="s">
        <v>268</v>
      </c>
      <c r="AC27" s="102"/>
      <c r="AD27" s="102"/>
      <c r="AE27" s="102"/>
      <c r="AF27" s="102"/>
      <c r="AG27" s="102"/>
      <c r="AH27" s="102"/>
      <c r="AI27" s="102"/>
      <c r="AJ27" s="102"/>
      <c r="AK27" s="116" t="s">
        <v>268</v>
      </c>
      <c r="AL27" s="129">
        <f t="shared" si="4"/>
        <v>0</v>
      </c>
      <c r="AM27" s="95"/>
      <c r="AN27" s="95"/>
      <c r="AO27" s="95"/>
      <c r="AP27" s="95"/>
      <c r="AQ27" s="95"/>
      <c r="AR27" s="95"/>
    </row>
    <row r="28" spans="1:44" ht="12.75">
      <c r="A28" s="116" t="s">
        <v>269</v>
      </c>
      <c r="B28" s="111"/>
      <c r="C28" s="102"/>
      <c r="D28" s="102"/>
      <c r="E28" s="102"/>
      <c r="F28" s="102"/>
      <c r="G28" s="102"/>
      <c r="H28" s="102"/>
      <c r="I28" s="102"/>
      <c r="J28" s="116" t="s">
        <v>269</v>
      </c>
      <c r="K28" s="102"/>
      <c r="L28" s="102"/>
      <c r="M28" s="102"/>
      <c r="N28" s="102"/>
      <c r="O28" s="102"/>
      <c r="P28" s="102"/>
      <c r="Q28" s="102"/>
      <c r="R28" s="102"/>
      <c r="S28" s="116" t="s">
        <v>269</v>
      </c>
      <c r="T28" s="102"/>
      <c r="U28" s="102"/>
      <c r="V28" s="102"/>
      <c r="W28" s="102"/>
      <c r="X28" s="102"/>
      <c r="Y28" s="102"/>
      <c r="Z28" s="102"/>
      <c r="AA28" s="102"/>
      <c r="AB28" s="116" t="s">
        <v>269</v>
      </c>
      <c r="AC28" s="102"/>
      <c r="AD28" s="102"/>
      <c r="AE28" s="102"/>
      <c r="AF28" s="102"/>
      <c r="AG28" s="102"/>
      <c r="AH28" s="102"/>
      <c r="AI28" s="102"/>
      <c r="AJ28" s="102"/>
      <c r="AK28" s="116" t="s">
        <v>269</v>
      </c>
      <c r="AL28" s="129">
        <f t="shared" si="4"/>
        <v>0</v>
      </c>
      <c r="AM28" s="95"/>
      <c r="AN28" s="95"/>
      <c r="AO28" s="95"/>
      <c r="AP28" s="95"/>
      <c r="AQ28" s="95"/>
      <c r="AR28" s="95"/>
    </row>
    <row r="29" spans="1:44" ht="12.75">
      <c r="A29" s="120" t="s">
        <v>291</v>
      </c>
      <c r="B29" s="121">
        <f aca="true" t="shared" si="6" ref="B29:I29">SUM(B3+B15+B23+B26)</f>
        <v>1905</v>
      </c>
      <c r="C29" s="121">
        <f t="shared" si="6"/>
        <v>3810</v>
      </c>
      <c r="D29" s="121">
        <f t="shared" si="6"/>
        <v>127</v>
      </c>
      <c r="E29" s="121">
        <f t="shared" si="6"/>
        <v>0</v>
      </c>
      <c r="F29" s="121">
        <f t="shared" si="6"/>
        <v>4127</v>
      </c>
      <c r="G29" s="121">
        <f t="shared" si="6"/>
        <v>635</v>
      </c>
      <c r="H29" s="121">
        <f t="shared" si="6"/>
        <v>5135</v>
      </c>
      <c r="I29" s="121">
        <f t="shared" si="6"/>
        <v>722886</v>
      </c>
      <c r="J29" s="120" t="s">
        <v>291</v>
      </c>
      <c r="K29" s="121">
        <f aca="true" t="shared" si="7" ref="K29:R29">SUM(K3+K15+K23+K26)</f>
        <v>2667</v>
      </c>
      <c r="L29" s="121">
        <f t="shared" si="7"/>
        <v>21684</v>
      </c>
      <c r="M29" s="121">
        <f t="shared" si="7"/>
        <v>4376</v>
      </c>
      <c r="N29" s="121">
        <f t="shared" si="7"/>
        <v>34552</v>
      </c>
      <c r="O29" s="121">
        <f t="shared" si="7"/>
        <v>635</v>
      </c>
      <c r="P29" s="121">
        <f t="shared" si="7"/>
        <v>2904</v>
      </c>
      <c r="Q29" s="121">
        <f t="shared" si="7"/>
        <v>737</v>
      </c>
      <c r="R29" s="121">
        <f t="shared" si="7"/>
        <v>1435</v>
      </c>
      <c r="S29" s="120" t="s">
        <v>291</v>
      </c>
      <c r="T29" s="121">
        <f aca="true" t="shared" si="8" ref="T29:AA29">SUM(T3+T15+T23+T26)</f>
        <v>184</v>
      </c>
      <c r="U29" s="121">
        <f t="shared" si="8"/>
        <v>59171</v>
      </c>
      <c r="V29" s="121">
        <f t="shared" si="8"/>
        <v>274</v>
      </c>
      <c r="W29" s="121">
        <f t="shared" si="8"/>
        <v>14804</v>
      </c>
      <c r="X29" s="121">
        <f t="shared" si="8"/>
        <v>13915</v>
      </c>
      <c r="Y29" s="121">
        <f t="shared" si="8"/>
        <v>4037</v>
      </c>
      <c r="Z29" s="121">
        <f t="shared" si="8"/>
        <v>1180</v>
      </c>
      <c r="AA29" s="121">
        <f t="shared" si="8"/>
        <v>1200</v>
      </c>
      <c r="AB29" s="120" t="s">
        <v>291</v>
      </c>
      <c r="AC29" s="121">
        <f aca="true" t="shared" si="9" ref="AC29:AJ29">SUM(AC3+AC15+AC23+AC26)</f>
        <v>50</v>
      </c>
      <c r="AD29" s="121">
        <f t="shared" si="9"/>
        <v>800</v>
      </c>
      <c r="AE29" s="121">
        <f t="shared" si="9"/>
        <v>970</v>
      </c>
      <c r="AF29" s="121">
        <f t="shared" si="9"/>
        <v>80</v>
      </c>
      <c r="AG29" s="121">
        <f t="shared" si="9"/>
        <v>508</v>
      </c>
      <c r="AH29" s="121">
        <f t="shared" si="9"/>
        <v>52970</v>
      </c>
      <c r="AI29" s="121">
        <f t="shared" si="9"/>
        <v>69838</v>
      </c>
      <c r="AJ29" s="121">
        <f t="shared" si="9"/>
        <v>89</v>
      </c>
      <c r="AK29" s="120" t="s">
        <v>291</v>
      </c>
      <c r="AL29" s="100">
        <f t="shared" si="4"/>
        <v>1027685</v>
      </c>
      <c r="AM29" s="95"/>
      <c r="AN29" s="95"/>
      <c r="AO29" s="95"/>
      <c r="AP29" s="95"/>
      <c r="AQ29" s="95"/>
      <c r="AR29" s="95"/>
    </row>
    <row r="30" spans="1:44" ht="12.75">
      <c r="A30" s="120" t="s">
        <v>293</v>
      </c>
      <c r="B30" s="121"/>
      <c r="C30" s="102"/>
      <c r="D30" s="102"/>
      <c r="E30" s="102"/>
      <c r="F30" s="102"/>
      <c r="G30" s="102"/>
      <c r="H30" s="102"/>
      <c r="I30" s="102"/>
      <c r="J30" s="120" t="s">
        <v>293</v>
      </c>
      <c r="K30" s="102"/>
      <c r="L30" s="102"/>
      <c r="M30" s="102"/>
      <c r="N30" s="111">
        <f>SUM(N31+N34+N35)</f>
        <v>44332</v>
      </c>
      <c r="O30" s="102"/>
      <c r="P30" s="102"/>
      <c r="Q30" s="102"/>
      <c r="R30" s="102"/>
      <c r="S30" s="120" t="s">
        <v>293</v>
      </c>
      <c r="T30" s="102"/>
      <c r="U30" s="102"/>
      <c r="V30" s="102"/>
      <c r="W30" s="102"/>
      <c r="X30" s="102"/>
      <c r="Y30" s="102"/>
      <c r="Z30" s="102"/>
      <c r="AA30" s="102"/>
      <c r="AB30" s="120" t="s">
        <v>293</v>
      </c>
      <c r="AC30" s="102"/>
      <c r="AD30" s="102"/>
      <c r="AE30" s="102"/>
      <c r="AF30" s="102"/>
      <c r="AG30" s="102"/>
      <c r="AH30" s="102"/>
      <c r="AI30" s="102"/>
      <c r="AJ30" s="102"/>
      <c r="AK30" s="120" t="s">
        <v>293</v>
      </c>
      <c r="AL30" s="100">
        <f t="shared" si="4"/>
        <v>44332</v>
      </c>
      <c r="AM30" s="95"/>
      <c r="AN30" s="95"/>
      <c r="AO30" s="95"/>
      <c r="AP30" s="95"/>
      <c r="AQ30" s="95"/>
      <c r="AR30" s="95"/>
    </row>
    <row r="31" spans="1:44" ht="12.75">
      <c r="A31" s="122" t="s">
        <v>305</v>
      </c>
      <c r="B31" s="121"/>
      <c r="C31" s="102"/>
      <c r="D31" s="102"/>
      <c r="E31" s="102"/>
      <c r="F31" s="102"/>
      <c r="G31" s="102"/>
      <c r="H31" s="102"/>
      <c r="I31" s="102"/>
      <c r="J31" s="122" t="s">
        <v>305</v>
      </c>
      <c r="K31" s="102"/>
      <c r="L31" s="102"/>
      <c r="M31" s="102"/>
      <c r="N31" s="102"/>
      <c r="O31" s="102"/>
      <c r="P31" s="102"/>
      <c r="Q31" s="102"/>
      <c r="R31" s="102"/>
      <c r="S31" s="122" t="s">
        <v>305</v>
      </c>
      <c r="T31" s="102"/>
      <c r="U31" s="102"/>
      <c r="V31" s="102"/>
      <c r="W31" s="102"/>
      <c r="X31" s="102"/>
      <c r="Y31" s="102"/>
      <c r="Z31" s="102"/>
      <c r="AA31" s="102"/>
      <c r="AB31" s="122" t="s">
        <v>305</v>
      </c>
      <c r="AC31" s="102"/>
      <c r="AD31" s="102"/>
      <c r="AE31" s="102"/>
      <c r="AF31" s="102"/>
      <c r="AG31" s="102"/>
      <c r="AH31" s="102"/>
      <c r="AI31" s="102"/>
      <c r="AJ31" s="102"/>
      <c r="AK31" s="122" t="s">
        <v>305</v>
      </c>
      <c r="AL31" s="129">
        <f t="shared" si="4"/>
        <v>0</v>
      </c>
      <c r="AM31" s="95"/>
      <c r="AN31" s="95"/>
      <c r="AO31" s="95"/>
      <c r="AP31" s="95"/>
      <c r="AQ31" s="95"/>
      <c r="AR31" s="95"/>
    </row>
    <row r="32" spans="1:44" ht="12.75">
      <c r="A32" s="122" t="s">
        <v>297</v>
      </c>
      <c r="B32" s="121"/>
      <c r="C32" s="102"/>
      <c r="D32" s="102"/>
      <c r="E32" s="102"/>
      <c r="F32" s="102"/>
      <c r="G32" s="102"/>
      <c r="H32" s="102"/>
      <c r="I32" s="102"/>
      <c r="J32" s="122" t="s">
        <v>297</v>
      </c>
      <c r="K32" s="102"/>
      <c r="L32" s="102"/>
      <c r="M32" s="102"/>
      <c r="N32" s="102"/>
      <c r="O32" s="102"/>
      <c r="P32" s="102"/>
      <c r="Q32" s="102"/>
      <c r="R32" s="102"/>
      <c r="S32" s="122" t="s">
        <v>297</v>
      </c>
      <c r="T32" s="102"/>
      <c r="U32" s="102"/>
      <c r="V32" s="102"/>
      <c r="W32" s="102"/>
      <c r="X32" s="102"/>
      <c r="Y32" s="102"/>
      <c r="Z32" s="102"/>
      <c r="AA32" s="102"/>
      <c r="AB32" s="122" t="s">
        <v>297</v>
      </c>
      <c r="AC32" s="102"/>
      <c r="AD32" s="102"/>
      <c r="AE32" s="102"/>
      <c r="AF32" s="102"/>
      <c r="AG32" s="102"/>
      <c r="AH32" s="102"/>
      <c r="AI32" s="102"/>
      <c r="AJ32" s="102"/>
      <c r="AK32" s="122" t="s">
        <v>297</v>
      </c>
      <c r="AL32" s="129">
        <f t="shared" si="4"/>
        <v>0</v>
      </c>
      <c r="AM32" s="95"/>
      <c r="AN32" s="95"/>
      <c r="AO32" s="95"/>
      <c r="AP32" s="95"/>
      <c r="AQ32" s="95"/>
      <c r="AR32" s="95"/>
    </row>
    <row r="33" spans="1:44" ht="12.75">
      <c r="A33" s="122" t="s">
        <v>298</v>
      </c>
      <c r="B33" s="121"/>
      <c r="C33" s="102"/>
      <c r="D33" s="102"/>
      <c r="E33" s="102"/>
      <c r="F33" s="102"/>
      <c r="G33" s="102"/>
      <c r="H33" s="102"/>
      <c r="I33" s="102"/>
      <c r="J33" s="122" t="s">
        <v>298</v>
      </c>
      <c r="K33" s="102"/>
      <c r="L33" s="102"/>
      <c r="M33" s="102"/>
      <c r="N33" s="102"/>
      <c r="O33" s="102"/>
      <c r="P33" s="102"/>
      <c r="Q33" s="102"/>
      <c r="R33" s="102"/>
      <c r="S33" s="122" t="s">
        <v>298</v>
      </c>
      <c r="T33" s="102"/>
      <c r="U33" s="102"/>
      <c r="V33" s="102"/>
      <c r="W33" s="102"/>
      <c r="X33" s="102"/>
      <c r="Y33" s="102"/>
      <c r="Z33" s="102"/>
      <c r="AA33" s="102"/>
      <c r="AB33" s="122" t="s">
        <v>298</v>
      </c>
      <c r="AC33" s="102"/>
      <c r="AD33" s="102"/>
      <c r="AE33" s="102"/>
      <c r="AF33" s="102"/>
      <c r="AG33" s="102"/>
      <c r="AH33" s="102"/>
      <c r="AI33" s="102"/>
      <c r="AJ33" s="102"/>
      <c r="AK33" s="122" t="s">
        <v>298</v>
      </c>
      <c r="AL33" s="129">
        <f t="shared" si="4"/>
        <v>0</v>
      </c>
      <c r="AM33" s="95"/>
      <c r="AN33" s="95"/>
      <c r="AO33" s="95"/>
      <c r="AP33" s="95"/>
      <c r="AQ33" s="95"/>
      <c r="AR33" s="95"/>
    </row>
    <row r="34" spans="1:44" ht="12.75">
      <c r="A34" s="116" t="s">
        <v>40</v>
      </c>
      <c r="B34" s="111"/>
      <c r="C34" s="102"/>
      <c r="D34" s="102"/>
      <c r="E34" s="102"/>
      <c r="F34" s="102"/>
      <c r="G34" s="102"/>
      <c r="H34" s="102"/>
      <c r="I34" s="102"/>
      <c r="J34" s="116" t="s">
        <v>40</v>
      </c>
      <c r="K34" s="102"/>
      <c r="L34" s="102"/>
      <c r="M34" s="102"/>
      <c r="N34" s="102"/>
      <c r="O34" s="102"/>
      <c r="P34" s="102"/>
      <c r="Q34" s="102"/>
      <c r="R34" s="102"/>
      <c r="S34" s="116" t="s">
        <v>40</v>
      </c>
      <c r="T34" s="102"/>
      <c r="U34" s="102"/>
      <c r="V34" s="102"/>
      <c r="W34" s="102"/>
      <c r="X34" s="102"/>
      <c r="Y34" s="102"/>
      <c r="Z34" s="102"/>
      <c r="AA34" s="102"/>
      <c r="AB34" s="116" t="s">
        <v>40</v>
      </c>
      <c r="AC34" s="102"/>
      <c r="AD34" s="102"/>
      <c r="AE34" s="102"/>
      <c r="AF34" s="102"/>
      <c r="AG34" s="102"/>
      <c r="AH34" s="102"/>
      <c r="AI34" s="102"/>
      <c r="AJ34" s="102"/>
      <c r="AK34" s="116" t="s">
        <v>40</v>
      </c>
      <c r="AL34" s="129">
        <f t="shared" si="4"/>
        <v>0</v>
      </c>
      <c r="AM34" s="95"/>
      <c r="AN34" s="95"/>
      <c r="AO34" s="95"/>
      <c r="AP34" s="95"/>
      <c r="AQ34" s="95"/>
      <c r="AR34" s="95"/>
    </row>
    <row r="35" spans="1:44" ht="12.75">
      <c r="A35" s="123" t="s">
        <v>304</v>
      </c>
      <c r="B35" s="124"/>
      <c r="C35" s="102"/>
      <c r="D35" s="102"/>
      <c r="E35" s="102"/>
      <c r="F35" s="102"/>
      <c r="G35" s="102"/>
      <c r="H35" s="102"/>
      <c r="I35" s="102"/>
      <c r="J35" s="123" t="s">
        <v>304</v>
      </c>
      <c r="K35" s="102"/>
      <c r="L35" s="102"/>
      <c r="M35" s="102"/>
      <c r="N35" s="102">
        <f>SUM(N36+N39)</f>
        <v>44332</v>
      </c>
      <c r="O35" s="102"/>
      <c r="P35" s="102"/>
      <c r="Q35" s="102"/>
      <c r="R35" s="102"/>
      <c r="S35" s="123" t="s">
        <v>304</v>
      </c>
      <c r="T35" s="102"/>
      <c r="U35" s="102"/>
      <c r="V35" s="102"/>
      <c r="W35" s="102"/>
      <c r="X35" s="102"/>
      <c r="Y35" s="102"/>
      <c r="Z35" s="102"/>
      <c r="AA35" s="102"/>
      <c r="AB35" s="123" t="s">
        <v>304</v>
      </c>
      <c r="AC35" s="102"/>
      <c r="AD35" s="102"/>
      <c r="AE35" s="102"/>
      <c r="AF35" s="102"/>
      <c r="AG35" s="102"/>
      <c r="AH35" s="102"/>
      <c r="AI35" s="102"/>
      <c r="AJ35" s="102"/>
      <c r="AK35" s="123" t="s">
        <v>304</v>
      </c>
      <c r="AL35" s="129">
        <f t="shared" si="4"/>
        <v>44332</v>
      </c>
      <c r="AM35" s="95"/>
      <c r="AN35" s="95"/>
      <c r="AO35" s="95"/>
      <c r="AP35" s="95"/>
      <c r="AQ35" s="95"/>
      <c r="AR35" s="95"/>
    </row>
    <row r="36" spans="1:44" ht="12.75">
      <c r="A36" s="123" t="s">
        <v>240</v>
      </c>
      <c r="B36" s="112"/>
      <c r="C36" s="102"/>
      <c r="D36" s="102"/>
      <c r="E36" s="102"/>
      <c r="F36" s="102"/>
      <c r="G36" s="102"/>
      <c r="H36" s="102"/>
      <c r="I36" s="102"/>
      <c r="J36" s="123" t="s">
        <v>240</v>
      </c>
      <c r="K36" s="102"/>
      <c r="L36" s="102"/>
      <c r="M36" s="102"/>
      <c r="N36" s="102">
        <f>SUM(N37+N38)</f>
        <v>44332</v>
      </c>
      <c r="O36" s="102"/>
      <c r="P36" s="102"/>
      <c r="Q36" s="102"/>
      <c r="R36" s="102"/>
      <c r="S36" s="123" t="s">
        <v>240</v>
      </c>
      <c r="T36" s="102"/>
      <c r="U36" s="102"/>
      <c r="V36" s="102"/>
      <c r="W36" s="102"/>
      <c r="X36" s="102"/>
      <c r="Y36" s="102"/>
      <c r="Z36" s="102"/>
      <c r="AA36" s="102"/>
      <c r="AB36" s="123" t="s">
        <v>240</v>
      </c>
      <c r="AC36" s="102"/>
      <c r="AD36" s="102"/>
      <c r="AE36" s="102"/>
      <c r="AF36" s="102"/>
      <c r="AG36" s="102"/>
      <c r="AH36" s="102"/>
      <c r="AI36" s="102"/>
      <c r="AJ36" s="102"/>
      <c r="AK36" s="123" t="s">
        <v>240</v>
      </c>
      <c r="AL36" s="129">
        <f t="shared" si="4"/>
        <v>44332</v>
      </c>
      <c r="AM36" s="95"/>
      <c r="AN36" s="95"/>
      <c r="AO36" s="95"/>
      <c r="AP36" s="95"/>
      <c r="AQ36" s="95"/>
      <c r="AR36" s="95"/>
    </row>
    <row r="37" spans="1:44" ht="12.75">
      <c r="A37" s="116" t="s">
        <v>299</v>
      </c>
      <c r="B37" s="102"/>
      <c r="C37" s="102"/>
      <c r="D37" s="102"/>
      <c r="E37" s="102"/>
      <c r="F37" s="102"/>
      <c r="G37" s="102"/>
      <c r="H37" s="102"/>
      <c r="I37" s="102"/>
      <c r="J37" s="116" t="s">
        <v>299</v>
      </c>
      <c r="K37" s="102"/>
      <c r="L37" s="102"/>
      <c r="M37" s="102"/>
      <c r="N37" s="102">
        <v>42000</v>
      </c>
      <c r="O37" s="102"/>
      <c r="P37" s="102"/>
      <c r="Q37" s="102"/>
      <c r="R37" s="102"/>
      <c r="S37" s="116" t="s">
        <v>299</v>
      </c>
      <c r="T37" s="102"/>
      <c r="U37" s="102"/>
      <c r="V37" s="102"/>
      <c r="W37" s="102"/>
      <c r="X37" s="102"/>
      <c r="Y37" s="102"/>
      <c r="Z37" s="102"/>
      <c r="AA37" s="102"/>
      <c r="AB37" s="116" t="s">
        <v>299</v>
      </c>
      <c r="AC37" s="102"/>
      <c r="AD37" s="102"/>
      <c r="AE37" s="102"/>
      <c r="AF37" s="102"/>
      <c r="AG37" s="102"/>
      <c r="AH37" s="102"/>
      <c r="AI37" s="102"/>
      <c r="AJ37" s="102"/>
      <c r="AK37" s="116" t="s">
        <v>299</v>
      </c>
      <c r="AL37" s="129">
        <f t="shared" si="4"/>
        <v>42000</v>
      </c>
      <c r="AM37" s="95"/>
      <c r="AN37" s="95"/>
      <c r="AO37" s="95"/>
      <c r="AP37" s="95"/>
      <c r="AQ37" s="95"/>
      <c r="AR37" s="95"/>
    </row>
    <row r="38" spans="1:44" ht="12.75">
      <c r="A38" s="101" t="s">
        <v>300</v>
      </c>
      <c r="B38" s="102"/>
      <c r="C38" s="102"/>
      <c r="D38" s="102"/>
      <c r="E38" s="102"/>
      <c r="F38" s="102"/>
      <c r="G38" s="102"/>
      <c r="H38" s="102"/>
      <c r="I38" s="102"/>
      <c r="J38" s="101" t="s">
        <v>300</v>
      </c>
      <c r="K38" s="102"/>
      <c r="L38" s="102"/>
      <c r="M38" s="102"/>
      <c r="N38" s="102">
        <v>2332</v>
      </c>
      <c r="O38" s="102"/>
      <c r="P38" s="102"/>
      <c r="Q38" s="102"/>
      <c r="R38" s="102"/>
      <c r="S38" s="101" t="s">
        <v>300</v>
      </c>
      <c r="T38" s="102"/>
      <c r="U38" s="102"/>
      <c r="V38" s="102"/>
      <c r="W38" s="102"/>
      <c r="X38" s="102"/>
      <c r="Y38" s="102"/>
      <c r="Z38" s="102"/>
      <c r="AA38" s="102"/>
      <c r="AB38" s="101" t="s">
        <v>300</v>
      </c>
      <c r="AC38" s="102"/>
      <c r="AD38" s="102"/>
      <c r="AE38" s="102"/>
      <c r="AF38" s="102"/>
      <c r="AG38" s="102"/>
      <c r="AH38" s="102"/>
      <c r="AI38" s="102"/>
      <c r="AJ38" s="102"/>
      <c r="AK38" s="101" t="s">
        <v>300</v>
      </c>
      <c r="AL38" s="129">
        <f t="shared" si="4"/>
        <v>2332</v>
      </c>
      <c r="AM38" s="95"/>
      <c r="AN38" s="95"/>
      <c r="AO38" s="95"/>
      <c r="AP38" s="95"/>
      <c r="AQ38" s="95"/>
      <c r="AR38" s="95"/>
    </row>
    <row r="39" spans="1:44" ht="12.75">
      <c r="A39" s="116" t="s">
        <v>241</v>
      </c>
      <c r="B39" s="102"/>
      <c r="C39" s="102"/>
      <c r="D39" s="102"/>
      <c r="E39" s="102"/>
      <c r="F39" s="102"/>
      <c r="G39" s="102"/>
      <c r="H39" s="102"/>
      <c r="I39" s="102"/>
      <c r="J39" s="116" t="s">
        <v>241</v>
      </c>
      <c r="K39" s="102"/>
      <c r="L39" s="102"/>
      <c r="M39" s="102"/>
      <c r="N39" s="102"/>
      <c r="O39" s="102"/>
      <c r="P39" s="102"/>
      <c r="Q39" s="102"/>
      <c r="R39" s="102"/>
      <c r="S39" s="116" t="s">
        <v>241</v>
      </c>
      <c r="T39" s="102"/>
      <c r="U39" s="102"/>
      <c r="V39" s="102"/>
      <c r="W39" s="102"/>
      <c r="X39" s="102"/>
      <c r="Y39" s="102"/>
      <c r="Z39" s="102"/>
      <c r="AA39" s="102"/>
      <c r="AB39" s="116" t="s">
        <v>241</v>
      </c>
      <c r="AC39" s="102"/>
      <c r="AD39" s="102"/>
      <c r="AE39" s="102"/>
      <c r="AF39" s="102"/>
      <c r="AG39" s="102"/>
      <c r="AH39" s="102"/>
      <c r="AI39" s="102"/>
      <c r="AJ39" s="102"/>
      <c r="AK39" s="116" t="s">
        <v>241</v>
      </c>
      <c r="AL39" s="129">
        <f t="shared" si="4"/>
        <v>0</v>
      </c>
      <c r="AM39" s="95"/>
      <c r="AN39" s="95"/>
      <c r="AO39" s="95"/>
      <c r="AP39" s="95"/>
      <c r="AQ39" s="95"/>
      <c r="AR39" s="95"/>
    </row>
    <row r="40" spans="1:44" ht="12.75">
      <c r="A40" s="116" t="s">
        <v>301</v>
      </c>
      <c r="B40" s="102"/>
      <c r="C40" s="102"/>
      <c r="D40" s="102"/>
      <c r="E40" s="102"/>
      <c r="F40" s="102"/>
      <c r="G40" s="102"/>
      <c r="H40" s="102"/>
      <c r="I40" s="102"/>
      <c r="J40" s="116" t="s">
        <v>301</v>
      </c>
      <c r="K40" s="102"/>
      <c r="L40" s="102"/>
      <c r="M40" s="102"/>
      <c r="N40" s="102"/>
      <c r="O40" s="102"/>
      <c r="P40" s="102"/>
      <c r="Q40" s="102"/>
      <c r="R40" s="102"/>
      <c r="S40" s="116" t="s">
        <v>301</v>
      </c>
      <c r="T40" s="102"/>
      <c r="U40" s="102"/>
      <c r="V40" s="102"/>
      <c r="W40" s="102"/>
      <c r="X40" s="102"/>
      <c r="Y40" s="102"/>
      <c r="Z40" s="102"/>
      <c r="AA40" s="102"/>
      <c r="AB40" s="116" t="s">
        <v>301</v>
      </c>
      <c r="AC40" s="102"/>
      <c r="AD40" s="102"/>
      <c r="AE40" s="102"/>
      <c r="AF40" s="102"/>
      <c r="AG40" s="102"/>
      <c r="AH40" s="102"/>
      <c r="AI40" s="102"/>
      <c r="AJ40" s="102"/>
      <c r="AK40" s="116" t="s">
        <v>301</v>
      </c>
      <c r="AL40" s="129">
        <f t="shared" si="4"/>
        <v>0</v>
      </c>
      <c r="AM40" s="95"/>
      <c r="AN40" s="95"/>
      <c r="AO40" s="95"/>
      <c r="AP40" s="95"/>
      <c r="AQ40" s="95"/>
      <c r="AR40" s="95"/>
    </row>
    <row r="41" spans="1:44" ht="12.75">
      <c r="A41" s="116" t="s">
        <v>302</v>
      </c>
      <c r="B41" s="102"/>
      <c r="C41" s="102"/>
      <c r="D41" s="102"/>
      <c r="E41" s="102"/>
      <c r="F41" s="102"/>
      <c r="G41" s="102"/>
      <c r="H41" s="102"/>
      <c r="I41" s="102"/>
      <c r="J41" s="116" t="s">
        <v>302</v>
      </c>
      <c r="K41" s="102"/>
      <c r="L41" s="102"/>
      <c r="M41" s="102"/>
      <c r="N41" s="102"/>
      <c r="O41" s="102"/>
      <c r="P41" s="102"/>
      <c r="Q41" s="102"/>
      <c r="R41" s="102"/>
      <c r="S41" s="116" t="s">
        <v>302</v>
      </c>
      <c r="T41" s="102"/>
      <c r="U41" s="102"/>
      <c r="V41" s="102"/>
      <c r="W41" s="102"/>
      <c r="X41" s="102"/>
      <c r="Y41" s="102"/>
      <c r="Z41" s="102"/>
      <c r="AA41" s="102"/>
      <c r="AB41" s="116" t="s">
        <v>302</v>
      </c>
      <c r="AC41" s="102"/>
      <c r="AD41" s="102"/>
      <c r="AE41" s="102"/>
      <c r="AF41" s="102"/>
      <c r="AG41" s="102"/>
      <c r="AH41" s="102"/>
      <c r="AI41" s="102"/>
      <c r="AJ41" s="102"/>
      <c r="AK41" s="116" t="s">
        <v>302</v>
      </c>
      <c r="AL41" s="129">
        <f t="shared" si="4"/>
        <v>0</v>
      </c>
      <c r="AM41" s="95"/>
      <c r="AN41" s="95"/>
      <c r="AO41" s="95"/>
      <c r="AP41" s="95"/>
      <c r="AQ41" s="95"/>
      <c r="AR41" s="95"/>
    </row>
    <row r="42" spans="1:44" ht="12.75">
      <c r="A42" s="125" t="s">
        <v>370</v>
      </c>
      <c r="B42" s="121">
        <f aca="true" t="shared" si="10" ref="B42:I42">SUM(B29+B30)</f>
        <v>1905</v>
      </c>
      <c r="C42" s="121">
        <f t="shared" si="10"/>
        <v>3810</v>
      </c>
      <c r="D42" s="121">
        <f t="shared" si="10"/>
        <v>127</v>
      </c>
      <c r="E42" s="121">
        <f t="shared" si="10"/>
        <v>0</v>
      </c>
      <c r="F42" s="121">
        <f t="shared" si="10"/>
        <v>4127</v>
      </c>
      <c r="G42" s="121">
        <f t="shared" si="10"/>
        <v>635</v>
      </c>
      <c r="H42" s="121">
        <f t="shared" si="10"/>
        <v>5135</v>
      </c>
      <c r="I42" s="121">
        <f t="shared" si="10"/>
        <v>722886</v>
      </c>
      <c r="J42" s="125" t="s">
        <v>370</v>
      </c>
      <c r="K42" s="121">
        <f aca="true" t="shared" si="11" ref="K42:R42">SUM(K29+K30)</f>
        <v>2667</v>
      </c>
      <c r="L42" s="121">
        <f t="shared" si="11"/>
        <v>21684</v>
      </c>
      <c r="M42" s="121">
        <f t="shared" si="11"/>
        <v>4376</v>
      </c>
      <c r="N42" s="121">
        <f t="shared" si="11"/>
        <v>78884</v>
      </c>
      <c r="O42" s="121">
        <f t="shared" si="11"/>
        <v>635</v>
      </c>
      <c r="P42" s="121">
        <f t="shared" si="11"/>
        <v>2904</v>
      </c>
      <c r="Q42" s="121">
        <f t="shared" si="11"/>
        <v>737</v>
      </c>
      <c r="R42" s="121">
        <f t="shared" si="11"/>
        <v>1435</v>
      </c>
      <c r="S42" s="125" t="s">
        <v>370</v>
      </c>
      <c r="T42" s="121">
        <f aca="true" t="shared" si="12" ref="T42:AA42">SUM(T29+T30)</f>
        <v>184</v>
      </c>
      <c r="U42" s="121">
        <f t="shared" si="12"/>
        <v>59171</v>
      </c>
      <c r="V42" s="121">
        <f t="shared" si="12"/>
        <v>274</v>
      </c>
      <c r="W42" s="121">
        <f t="shared" si="12"/>
        <v>14804</v>
      </c>
      <c r="X42" s="121">
        <f t="shared" si="12"/>
        <v>13915</v>
      </c>
      <c r="Y42" s="121">
        <f t="shared" si="12"/>
        <v>4037</v>
      </c>
      <c r="Z42" s="121">
        <f t="shared" si="12"/>
        <v>1180</v>
      </c>
      <c r="AA42" s="121">
        <f t="shared" si="12"/>
        <v>1200</v>
      </c>
      <c r="AB42" s="125" t="s">
        <v>370</v>
      </c>
      <c r="AC42" s="121">
        <f aca="true" t="shared" si="13" ref="AC42:AJ42">SUM(AC29+AC30)</f>
        <v>50</v>
      </c>
      <c r="AD42" s="121">
        <f t="shared" si="13"/>
        <v>800</v>
      </c>
      <c r="AE42" s="121">
        <f t="shared" si="13"/>
        <v>970</v>
      </c>
      <c r="AF42" s="121">
        <f t="shared" si="13"/>
        <v>80</v>
      </c>
      <c r="AG42" s="121">
        <f t="shared" si="13"/>
        <v>508</v>
      </c>
      <c r="AH42" s="121">
        <f t="shared" si="13"/>
        <v>52970</v>
      </c>
      <c r="AI42" s="121">
        <f t="shared" si="13"/>
        <v>69838</v>
      </c>
      <c r="AJ42" s="121">
        <f t="shared" si="13"/>
        <v>89</v>
      </c>
      <c r="AK42" s="125" t="s">
        <v>370</v>
      </c>
      <c r="AL42" s="100">
        <f t="shared" si="4"/>
        <v>1072017</v>
      </c>
      <c r="AM42" s="95"/>
      <c r="AN42" s="95"/>
      <c r="AO42" s="95"/>
      <c r="AP42" s="95"/>
      <c r="AQ42" s="95"/>
      <c r="AR42" s="95"/>
    </row>
  </sheetData>
  <mergeCells count="6">
    <mergeCell ref="AK1:AK2"/>
    <mergeCell ref="AL1:AL2"/>
    <mergeCell ref="A1:A2"/>
    <mergeCell ref="J1:J2"/>
    <mergeCell ref="S1:S2"/>
    <mergeCell ref="AB1:AB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  <headerFooter alignWithMargins="0">
    <oddHeader>&amp;CAz önkormányzat 2012. évi költségvetési kiadási előirányzatai feladatonként 
eFt-ban&amp;R3.3.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L43" sqref="L43"/>
    </sheetView>
  </sheetViews>
  <sheetFormatPr defaultColWidth="9.140625" defaultRowHeight="12.75"/>
  <cols>
    <col min="1" max="1" width="23.421875" style="1" customWidth="1"/>
    <col min="2" max="2" width="14.00390625" style="1" customWidth="1"/>
    <col min="3" max="3" width="10.8515625" style="1" customWidth="1"/>
    <col min="4" max="4" width="9.140625" style="1" customWidth="1"/>
    <col min="5" max="5" width="14.8515625" style="1" customWidth="1"/>
    <col min="6" max="16384" width="9.140625" style="1" customWidth="1"/>
  </cols>
  <sheetData>
    <row r="1" spans="1:5" ht="12.75">
      <c r="A1" s="469" t="s">
        <v>483</v>
      </c>
      <c r="B1" s="469"/>
      <c r="C1" s="469"/>
      <c r="D1" s="469"/>
      <c r="E1" s="469"/>
    </row>
    <row r="2" spans="1:5" ht="12.75">
      <c r="A2" s="173" t="s">
        <v>270</v>
      </c>
      <c r="B2" s="173"/>
      <c r="C2" s="173"/>
      <c r="D2" s="173"/>
      <c r="E2" s="173"/>
    </row>
    <row r="3" spans="1:5" ht="12.75">
      <c r="A3" s="174"/>
      <c r="B3" s="174"/>
      <c r="C3" s="175"/>
      <c r="D3" s="175"/>
      <c r="E3" s="175" t="s">
        <v>507</v>
      </c>
    </row>
    <row r="4" spans="1:5" ht="21">
      <c r="A4" s="176" t="s">
        <v>213</v>
      </c>
      <c r="B4" s="176" t="s">
        <v>53</v>
      </c>
      <c r="C4" s="177" t="s">
        <v>97</v>
      </c>
      <c r="D4" s="177" t="s">
        <v>55</v>
      </c>
      <c r="E4" s="176" t="s">
        <v>56</v>
      </c>
    </row>
    <row r="5" spans="1:5" ht="12.75">
      <c r="A5" s="178" t="s">
        <v>494</v>
      </c>
      <c r="B5" s="178">
        <v>3540</v>
      </c>
      <c r="C5" s="178"/>
      <c r="D5" s="178"/>
      <c r="E5" s="178">
        <f>SUM(B5+C5+D5)</f>
        <v>3540</v>
      </c>
    </row>
    <row r="6" spans="1:5" ht="12.75">
      <c r="A6" s="178" t="s">
        <v>495</v>
      </c>
      <c r="B6" s="178">
        <v>4135</v>
      </c>
      <c r="C6" s="178"/>
      <c r="D6" s="178"/>
      <c r="E6" s="178">
        <f>SUM(B6+C6+D6)</f>
        <v>4135</v>
      </c>
    </row>
    <row r="7" spans="1:5" ht="12.75">
      <c r="A7" s="178" t="s">
        <v>496</v>
      </c>
      <c r="B7" s="178">
        <v>79</v>
      </c>
      <c r="C7" s="178"/>
      <c r="D7" s="178"/>
      <c r="E7" s="178">
        <f>SUM(B7+C7+D7)</f>
        <v>79</v>
      </c>
    </row>
    <row r="8" spans="1:5" ht="12.75">
      <c r="A8" s="178" t="s">
        <v>679</v>
      </c>
      <c r="B8" s="178">
        <v>215</v>
      </c>
      <c r="C8" s="178"/>
      <c r="D8" s="178"/>
      <c r="E8" s="178">
        <v>215</v>
      </c>
    </row>
    <row r="9" spans="1:5" ht="12.75">
      <c r="A9" s="179" t="s">
        <v>245</v>
      </c>
      <c r="B9" s="179">
        <f>SUM(B5:B8)</f>
        <v>7969</v>
      </c>
      <c r="C9" s="179">
        <f>SUM(C5:C7)</f>
        <v>0</v>
      </c>
      <c r="D9" s="179">
        <f>SUM(D5:D7)</f>
        <v>0</v>
      </c>
      <c r="E9" s="179">
        <f>SUM(E5:E8)</f>
        <v>7969</v>
      </c>
    </row>
    <row r="10" spans="1:5" ht="12.75">
      <c r="A10" s="174"/>
      <c r="B10" s="174"/>
      <c r="C10" s="174"/>
      <c r="D10" s="174"/>
      <c r="E10" s="174"/>
    </row>
    <row r="11" spans="1:5" ht="12.75">
      <c r="A11" s="469" t="s">
        <v>484</v>
      </c>
      <c r="B11" s="469"/>
      <c r="C11" s="469"/>
      <c r="D11" s="469"/>
      <c r="E11" s="469"/>
    </row>
    <row r="12" spans="1:5" ht="12.75">
      <c r="A12" s="471" t="s">
        <v>271</v>
      </c>
      <c r="B12" s="471"/>
      <c r="C12" s="471"/>
      <c r="D12" s="471"/>
      <c r="E12" s="471"/>
    </row>
    <row r="13" spans="1:5" ht="12.75">
      <c r="A13" s="470" t="s">
        <v>507</v>
      </c>
      <c r="B13" s="470"/>
      <c r="C13" s="470"/>
      <c r="D13" s="470"/>
      <c r="E13" s="470"/>
    </row>
    <row r="14" spans="1:5" ht="21">
      <c r="A14" s="176" t="s">
        <v>213</v>
      </c>
      <c r="B14" s="176" t="s">
        <v>53</v>
      </c>
      <c r="C14" s="177" t="s">
        <v>97</v>
      </c>
      <c r="D14" s="177" t="s">
        <v>55</v>
      </c>
      <c r="E14" s="176" t="s">
        <v>56</v>
      </c>
    </row>
    <row r="15" spans="1:5" ht="12.75">
      <c r="A15" s="178"/>
      <c r="B15" s="178"/>
      <c r="C15" s="178"/>
      <c r="D15" s="178"/>
      <c r="E15" s="178"/>
    </row>
    <row r="16" spans="1:5" ht="12.75">
      <c r="A16" s="178"/>
      <c r="B16" s="178"/>
      <c r="C16" s="178"/>
      <c r="D16" s="178"/>
      <c r="E16" s="178"/>
    </row>
    <row r="17" spans="1:5" ht="12.75">
      <c r="A17" s="178"/>
      <c r="B17" s="178"/>
      <c r="C17" s="178"/>
      <c r="D17" s="178"/>
      <c r="E17" s="178"/>
    </row>
    <row r="18" spans="1:5" ht="12.75">
      <c r="A18" s="179" t="s">
        <v>245</v>
      </c>
      <c r="B18" s="179">
        <v>0</v>
      </c>
      <c r="C18" s="179">
        <v>0</v>
      </c>
      <c r="D18" s="179">
        <v>0</v>
      </c>
      <c r="E18" s="179">
        <v>0</v>
      </c>
    </row>
    <row r="19" spans="1:5" ht="12.75">
      <c r="A19" s="180"/>
      <c r="B19" s="180"/>
      <c r="C19" s="181"/>
      <c r="D19" s="181"/>
      <c r="E19" s="181"/>
    </row>
    <row r="20" spans="1:5" ht="12.75">
      <c r="A20" s="469" t="s">
        <v>485</v>
      </c>
      <c r="B20" s="469"/>
      <c r="C20" s="469"/>
      <c r="D20" s="469"/>
      <c r="E20" s="469"/>
    </row>
    <row r="21" spans="1:5" ht="12.75">
      <c r="A21" s="471" t="s">
        <v>272</v>
      </c>
      <c r="B21" s="471"/>
      <c r="C21" s="471"/>
      <c r="D21" s="471"/>
      <c r="E21" s="471"/>
    </row>
    <row r="22" spans="1:5" ht="12.75">
      <c r="A22" s="470" t="s">
        <v>507</v>
      </c>
      <c r="B22" s="470"/>
      <c r="C22" s="470"/>
      <c r="D22" s="470"/>
      <c r="E22" s="470"/>
    </row>
    <row r="23" spans="1:5" ht="21">
      <c r="A23" s="176" t="s">
        <v>213</v>
      </c>
      <c r="B23" s="176" t="s">
        <v>53</v>
      </c>
      <c r="C23" s="177" t="s">
        <v>97</v>
      </c>
      <c r="D23" s="177" t="s">
        <v>55</v>
      </c>
      <c r="E23" s="176" t="s">
        <v>56</v>
      </c>
    </row>
    <row r="24" spans="1:5" ht="12.75">
      <c r="A24" s="178" t="s">
        <v>497</v>
      </c>
      <c r="B24" s="178">
        <v>1600</v>
      </c>
      <c r="C24" s="178"/>
      <c r="D24" s="178"/>
      <c r="E24" s="178">
        <f>SUM(B24+C24+D24)</f>
        <v>1600</v>
      </c>
    </row>
    <row r="25" spans="1:5" ht="12.75">
      <c r="A25" s="178"/>
      <c r="B25" s="178"/>
      <c r="C25" s="178"/>
      <c r="D25" s="178"/>
      <c r="E25" s="178"/>
    </row>
    <row r="26" spans="1:5" ht="12.75">
      <c r="A26" s="179" t="s">
        <v>245</v>
      </c>
      <c r="B26" s="179">
        <f>SUM(B24:B25)</f>
        <v>1600</v>
      </c>
      <c r="C26" s="179">
        <f>SUM(C24:C25)</f>
        <v>0</v>
      </c>
      <c r="D26" s="179">
        <f>SUM(D24:D25)</f>
        <v>0</v>
      </c>
      <c r="E26" s="179">
        <f>SUM(E24:E25)</f>
        <v>1600</v>
      </c>
    </row>
    <row r="27" spans="1:5" ht="12.75">
      <c r="A27" s="174"/>
      <c r="B27" s="174"/>
      <c r="C27" s="174"/>
      <c r="D27" s="174"/>
      <c r="E27" s="174"/>
    </row>
    <row r="28" spans="1:5" ht="12.75">
      <c r="A28" s="174"/>
      <c r="B28" s="174"/>
      <c r="C28" s="174"/>
      <c r="D28" s="174"/>
      <c r="E28" s="174"/>
    </row>
    <row r="29" spans="1:5" ht="12.75">
      <c r="A29" s="469" t="s">
        <v>486</v>
      </c>
      <c r="B29" s="469"/>
      <c r="C29" s="469"/>
      <c r="D29" s="469"/>
      <c r="E29" s="469"/>
    </row>
    <row r="30" spans="1:5" ht="12.75">
      <c r="A30" s="471" t="s">
        <v>273</v>
      </c>
      <c r="B30" s="471"/>
      <c r="C30" s="471"/>
      <c r="D30" s="471"/>
      <c r="E30" s="471"/>
    </row>
    <row r="31" spans="1:5" ht="12.75">
      <c r="A31" s="470" t="s">
        <v>507</v>
      </c>
      <c r="B31" s="470"/>
      <c r="C31" s="470"/>
      <c r="D31" s="470"/>
      <c r="E31" s="470"/>
    </row>
    <row r="32" spans="1:5" ht="21">
      <c r="A32" s="182" t="s">
        <v>213</v>
      </c>
      <c r="B32" s="176" t="s">
        <v>53</v>
      </c>
      <c r="C32" s="177" t="s">
        <v>97</v>
      </c>
      <c r="D32" s="177" t="s">
        <v>55</v>
      </c>
      <c r="E32" s="176" t="s">
        <v>56</v>
      </c>
    </row>
    <row r="33" spans="1:5" ht="12.75">
      <c r="A33" s="178"/>
      <c r="B33" s="178"/>
      <c r="C33" s="178"/>
      <c r="D33" s="178"/>
      <c r="E33" s="178"/>
    </row>
    <row r="34" spans="1:5" ht="12.75">
      <c r="A34" s="178"/>
      <c r="B34" s="178"/>
      <c r="C34" s="178"/>
      <c r="D34" s="178"/>
      <c r="E34" s="178"/>
    </row>
    <row r="35" spans="1:5" ht="12.75">
      <c r="A35" s="179" t="s">
        <v>245</v>
      </c>
      <c r="B35" s="179">
        <v>0</v>
      </c>
      <c r="C35" s="179">
        <v>0</v>
      </c>
      <c r="D35" s="179">
        <v>0</v>
      </c>
      <c r="E35" s="179">
        <v>0</v>
      </c>
    </row>
  </sheetData>
  <mergeCells count="10">
    <mergeCell ref="A1:E1"/>
    <mergeCell ref="A31:E31"/>
    <mergeCell ref="A22:E22"/>
    <mergeCell ref="A21:E21"/>
    <mergeCell ref="A30:E30"/>
    <mergeCell ref="A11:E11"/>
    <mergeCell ref="A12:E12"/>
    <mergeCell ref="A13:E13"/>
    <mergeCell ref="A29:E29"/>
    <mergeCell ref="A20:E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D41" sqref="D41"/>
    </sheetView>
  </sheetViews>
  <sheetFormatPr defaultColWidth="9.140625" defaultRowHeight="12.75"/>
  <cols>
    <col min="1" max="1" width="28.57421875" style="1" customWidth="1"/>
    <col min="2" max="2" width="24.140625" style="1" customWidth="1"/>
    <col min="3" max="16384" width="9.140625" style="1" customWidth="1"/>
  </cols>
  <sheetData>
    <row r="1" spans="1:3" ht="12.75">
      <c r="A1" s="183"/>
      <c r="B1" s="184" t="s">
        <v>498</v>
      </c>
      <c r="C1" s="185"/>
    </row>
    <row r="2" spans="1:3" ht="12.75">
      <c r="A2" s="183"/>
      <c r="B2" s="183"/>
      <c r="C2" s="185"/>
    </row>
    <row r="3" spans="1:3" ht="12.75">
      <c r="A3" s="472" t="s">
        <v>275</v>
      </c>
      <c r="B3" s="472"/>
      <c r="C3" s="185"/>
    </row>
    <row r="4" spans="1:3" ht="12.75">
      <c r="A4" s="187"/>
      <c r="B4" s="188"/>
      <c r="C4" s="185"/>
    </row>
    <row r="5" spans="1:3" ht="12.75">
      <c r="A5" s="474" t="s">
        <v>501</v>
      </c>
      <c r="B5" s="474"/>
      <c r="C5" s="185"/>
    </row>
    <row r="6" spans="1:3" ht="12.75">
      <c r="A6" s="197" t="s">
        <v>215</v>
      </c>
      <c r="B6" s="197" t="s">
        <v>249</v>
      </c>
      <c r="C6" s="185"/>
    </row>
    <row r="7" spans="1:3" ht="12.75">
      <c r="A7" s="189" t="s">
        <v>500</v>
      </c>
      <c r="B7" s="190">
        <v>24213</v>
      </c>
      <c r="C7" s="185"/>
    </row>
    <row r="8" spans="1:3" ht="12.75">
      <c r="A8" s="190" t="s">
        <v>502</v>
      </c>
      <c r="B8" s="190">
        <v>623991</v>
      </c>
      <c r="C8" s="185"/>
    </row>
    <row r="9" spans="1:3" ht="12.75">
      <c r="A9" s="190" t="s">
        <v>503</v>
      </c>
      <c r="B9" s="190">
        <v>300</v>
      </c>
      <c r="C9" s="185"/>
    </row>
    <row r="10" spans="1:3" ht="12.75">
      <c r="A10" s="190" t="s">
        <v>504</v>
      </c>
      <c r="B10" s="190">
        <v>53750</v>
      </c>
      <c r="C10" s="185"/>
    </row>
    <row r="11" spans="1:3" ht="12.75">
      <c r="A11" s="190" t="s">
        <v>505</v>
      </c>
      <c r="B11" s="190">
        <v>20632</v>
      </c>
      <c r="C11" s="185"/>
    </row>
    <row r="12" spans="1:3" ht="12.75">
      <c r="A12" s="191" t="s">
        <v>247</v>
      </c>
      <c r="B12" s="191">
        <f>SUM(B7:B11)</f>
        <v>722886</v>
      </c>
      <c r="C12" s="192"/>
    </row>
    <row r="13" spans="1:3" ht="12.75">
      <c r="A13" s="183"/>
      <c r="B13" s="183"/>
      <c r="C13" s="185"/>
    </row>
    <row r="14" spans="1:3" ht="12.75">
      <c r="A14" s="473" t="s">
        <v>499</v>
      </c>
      <c r="B14" s="473"/>
      <c r="C14" s="185"/>
    </row>
    <row r="15" spans="1:3" ht="12.75">
      <c r="A15" s="183"/>
      <c r="B15" s="183"/>
      <c r="C15" s="185"/>
    </row>
    <row r="16" spans="1:3" ht="12.75">
      <c r="A16" s="472" t="s">
        <v>276</v>
      </c>
      <c r="B16" s="472"/>
      <c r="C16" s="185"/>
    </row>
    <row r="17" spans="1:3" ht="12.75">
      <c r="A17" s="186"/>
      <c r="B17" s="193"/>
      <c r="C17" s="185"/>
    </row>
    <row r="18" spans="1:3" ht="12.75">
      <c r="A18" s="475" t="s">
        <v>501</v>
      </c>
      <c r="B18" s="475"/>
      <c r="C18" s="185"/>
    </row>
    <row r="19" spans="1:3" ht="12.75">
      <c r="A19" s="194" t="s">
        <v>216</v>
      </c>
      <c r="B19" s="195" t="s">
        <v>249</v>
      </c>
      <c r="C19" s="185"/>
    </row>
    <row r="20" spans="1:3" ht="12.75">
      <c r="A20" s="189"/>
      <c r="B20" s="190"/>
      <c r="C20" s="185"/>
    </row>
    <row r="21" spans="1:3" ht="12.75">
      <c r="A21" s="189"/>
      <c r="B21" s="190"/>
      <c r="C21" s="185"/>
    </row>
    <row r="22" spans="1:3" ht="12.75">
      <c r="A22" s="190"/>
      <c r="B22" s="190"/>
      <c r="C22" s="185"/>
    </row>
    <row r="23" spans="1:3" ht="12.75">
      <c r="A23" s="196" t="s">
        <v>246</v>
      </c>
      <c r="B23" s="198">
        <v>0</v>
      </c>
      <c r="C23" s="185"/>
    </row>
    <row r="24" spans="1:3" ht="12.75">
      <c r="A24" s="183"/>
      <c r="B24" s="183"/>
      <c r="C24" s="185"/>
    </row>
    <row r="25" spans="1:3" ht="12.75">
      <c r="A25" s="473" t="s">
        <v>506</v>
      </c>
      <c r="B25" s="473"/>
      <c r="C25" s="185"/>
    </row>
    <row r="26" spans="1:3" ht="12.75">
      <c r="A26" s="183"/>
      <c r="B26" s="183"/>
      <c r="C26" s="185"/>
    </row>
    <row r="27" spans="1:3" ht="12.75">
      <c r="A27" s="472" t="s">
        <v>283</v>
      </c>
      <c r="B27" s="472"/>
      <c r="C27" s="185"/>
    </row>
    <row r="28" spans="1:3" ht="12.75">
      <c r="A28" s="186"/>
      <c r="B28" s="193"/>
      <c r="C28" s="185"/>
    </row>
    <row r="29" spans="1:3" ht="12.75">
      <c r="A29" s="475" t="s">
        <v>501</v>
      </c>
      <c r="B29" s="475"/>
      <c r="C29" s="185"/>
    </row>
    <row r="30" spans="1:3" ht="12.75">
      <c r="A30" s="194" t="s">
        <v>510</v>
      </c>
      <c r="B30" s="195" t="s">
        <v>249</v>
      </c>
      <c r="C30" s="185"/>
    </row>
    <row r="31" spans="1:3" ht="12.75">
      <c r="A31" s="189"/>
      <c r="B31" s="190"/>
      <c r="C31" s="185"/>
    </row>
    <row r="32" spans="1:3" ht="12.75">
      <c r="A32" s="190"/>
      <c r="B32" s="190"/>
      <c r="C32" s="185"/>
    </row>
    <row r="33" spans="1:3" ht="12.75">
      <c r="A33" s="196" t="s">
        <v>284</v>
      </c>
      <c r="B33" s="198">
        <v>0</v>
      </c>
      <c r="C33" s="185"/>
    </row>
    <row r="35" ht="12.75">
      <c r="B35" s="62" t="s">
        <v>508</v>
      </c>
    </row>
    <row r="37" spans="1:2" ht="12.75">
      <c r="A37" s="360" t="s">
        <v>509</v>
      </c>
      <c r="B37" s="360"/>
    </row>
    <row r="39" ht="12.75">
      <c r="B39" s="62" t="s">
        <v>507</v>
      </c>
    </row>
    <row r="40" spans="1:2" ht="12.75">
      <c r="A40" s="194" t="s">
        <v>248</v>
      </c>
      <c r="B40" s="195" t="s">
        <v>249</v>
      </c>
    </row>
    <row r="41" spans="1:2" ht="12.75">
      <c r="A41" s="189"/>
      <c r="B41" s="190"/>
    </row>
    <row r="42" spans="1:2" ht="12.75">
      <c r="A42" s="190"/>
      <c r="B42" s="190"/>
    </row>
    <row r="43" spans="1:2" ht="12.75">
      <c r="A43" s="196" t="s">
        <v>511</v>
      </c>
      <c r="B43" s="198">
        <v>0</v>
      </c>
    </row>
  </sheetData>
  <mergeCells count="9">
    <mergeCell ref="A37:B37"/>
    <mergeCell ref="A18:B18"/>
    <mergeCell ref="A25:B25"/>
    <mergeCell ref="A27:B27"/>
    <mergeCell ref="A29:B29"/>
    <mergeCell ref="A16:B16"/>
    <mergeCell ref="A14:B14"/>
    <mergeCell ref="A3:B3"/>
    <mergeCell ref="A5:B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4">
      <selection activeCell="I24" sqref="I24"/>
    </sheetView>
  </sheetViews>
  <sheetFormatPr defaultColWidth="9.140625" defaultRowHeight="12.75"/>
  <cols>
    <col min="1" max="1" width="47.28125" style="1" customWidth="1"/>
    <col min="2" max="2" width="13.57421875" style="1" customWidth="1"/>
    <col min="3" max="3" width="11.57421875" style="1" customWidth="1"/>
    <col min="4" max="4" width="12.00390625" style="1" customWidth="1"/>
    <col min="5" max="16384" width="9.140625" style="1" customWidth="1"/>
  </cols>
  <sheetData>
    <row r="1" spans="1:2" ht="12.75">
      <c r="A1" s="359"/>
      <c r="B1" s="359"/>
    </row>
    <row r="2" spans="1:2" ht="12.75">
      <c r="A2" s="20"/>
      <c r="B2" s="2" t="s">
        <v>533</v>
      </c>
    </row>
    <row r="3" spans="1:2" ht="12.75">
      <c r="A3" s="479" t="s">
        <v>277</v>
      </c>
      <c r="B3" s="479"/>
    </row>
    <row r="4" spans="1:2" ht="12.75">
      <c r="A4" s="199"/>
      <c r="B4" s="199"/>
    </row>
    <row r="5" spans="1:2" ht="12.75">
      <c r="A5" s="20"/>
      <c r="B5" s="20"/>
    </row>
    <row r="6" spans="1:2" ht="21.75">
      <c r="A6" s="156" t="s">
        <v>238</v>
      </c>
      <c r="B6" s="200" t="s">
        <v>278</v>
      </c>
    </row>
    <row r="7" spans="1:2" ht="12.75">
      <c r="A7" s="25" t="s">
        <v>127</v>
      </c>
      <c r="B7" s="25">
        <f>SUM(B8+B9)</f>
        <v>3</v>
      </c>
    </row>
    <row r="8" spans="1:2" ht="15" customHeight="1">
      <c r="A8" s="22" t="s">
        <v>516</v>
      </c>
      <c r="B8" s="22">
        <v>2</v>
      </c>
    </row>
    <row r="9" spans="1:2" ht="15" customHeight="1">
      <c r="A9" s="22" t="s">
        <v>517</v>
      </c>
      <c r="B9" s="22">
        <v>1</v>
      </c>
    </row>
    <row r="10" spans="1:2" ht="23.25" customHeight="1">
      <c r="A10" s="203" t="s">
        <v>197</v>
      </c>
      <c r="B10" s="25">
        <f>SUM(B11+B12+B13+B14+B15+B16+B17+B18+B19+B20+B21)</f>
        <v>47</v>
      </c>
    </row>
    <row r="11" spans="1:2" ht="15" customHeight="1">
      <c r="A11" s="22" t="s">
        <v>520</v>
      </c>
      <c r="B11" s="22">
        <v>1</v>
      </c>
    </row>
    <row r="12" spans="1:2" ht="15" customHeight="1">
      <c r="A12" s="22" t="s">
        <v>521</v>
      </c>
      <c r="B12" s="22">
        <v>1</v>
      </c>
    </row>
    <row r="13" spans="1:2" ht="15" customHeight="1">
      <c r="A13" s="22" t="s">
        <v>522</v>
      </c>
      <c r="B13" s="22">
        <v>2</v>
      </c>
    </row>
    <row r="14" spans="1:2" ht="15" customHeight="1">
      <c r="A14" s="22" t="s">
        <v>523</v>
      </c>
      <c r="B14" s="22">
        <v>1</v>
      </c>
    </row>
    <row r="15" spans="1:2" ht="15" customHeight="1">
      <c r="A15" s="22" t="s">
        <v>524</v>
      </c>
      <c r="B15" s="22">
        <v>10</v>
      </c>
    </row>
    <row r="16" spans="1:2" ht="24.75" customHeight="1">
      <c r="A16" s="202" t="s">
        <v>525</v>
      </c>
      <c r="B16" s="22">
        <v>13</v>
      </c>
    </row>
    <row r="17" spans="1:2" ht="24.75" customHeight="1">
      <c r="A17" s="202" t="s">
        <v>527</v>
      </c>
      <c r="B17" s="22">
        <v>1</v>
      </c>
    </row>
    <row r="18" spans="1:2" ht="24.75" customHeight="1">
      <c r="A18" s="202" t="s">
        <v>526</v>
      </c>
      <c r="B18" s="22">
        <v>14</v>
      </c>
    </row>
    <row r="19" spans="1:2" ht="24.75" customHeight="1">
      <c r="A19" s="202" t="s">
        <v>528</v>
      </c>
      <c r="B19" s="22">
        <v>1</v>
      </c>
    </row>
    <row r="20" spans="1:2" ht="24.75" customHeight="1">
      <c r="A20" s="202" t="s">
        <v>529</v>
      </c>
      <c r="B20" s="22">
        <v>1</v>
      </c>
    </row>
    <row r="21" spans="1:2" ht="15" customHeight="1">
      <c r="A21" s="22" t="s">
        <v>530</v>
      </c>
      <c r="B21" s="22">
        <v>2</v>
      </c>
    </row>
    <row r="22" spans="1:2" ht="15" customHeight="1">
      <c r="A22" s="25" t="s">
        <v>512</v>
      </c>
      <c r="B22" s="25">
        <f>SUM(B23+B24+B25)</f>
        <v>23</v>
      </c>
    </row>
    <row r="23" spans="1:2" ht="15" customHeight="1">
      <c r="A23" s="22" t="s">
        <v>513</v>
      </c>
      <c r="B23" s="22">
        <v>2</v>
      </c>
    </row>
    <row r="24" spans="1:2" ht="21" customHeight="1">
      <c r="A24" s="202" t="s">
        <v>514</v>
      </c>
      <c r="B24" s="22">
        <v>11</v>
      </c>
    </row>
    <row r="25" spans="1:2" ht="24" customHeight="1">
      <c r="A25" s="202" t="s">
        <v>515</v>
      </c>
      <c r="B25" s="22">
        <v>10</v>
      </c>
    </row>
    <row r="26" spans="1:2" ht="15.75" customHeight="1">
      <c r="A26" s="34" t="s">
        <v>245</v>
      </c>
      <c r="B26" s="34">
        <f>SUM(B7+B10+B22)</f>
        <v>73</v>
      </c>
    </row>
    <row r="29" spans="1:4" ht="12.75">
      <c r="A29" s="359" t="s">
        <v>534</v>
      </c>
      <c r="B29" s="359"/>
      <c r="C29" s="359"/>
      <c r="D29" s="359"/>
    </row>
    <row r="30" spans="1:4" ht="12.75">
      <c r="A30" s="20"/>
      <c r="B30" s="2"/>
      <c r="C30" s="20"/>
      <c r="D30" s="20"/>
    </row>
    <row r="31" spans="1:4" ht="12.75">
      <c r="A31" s="479" t="s">
        <v>279</v>
      </c>
      <c r="B31" s="479"/>
      <c r="C31" s="479"/>
      <c r="D31" s="479"/>
    </row>
    <row r="32" spans="1:4" ht="12.75">
      <c r="A32" s="20"/>
      <c r="B32" s="20"/>
      <c r="C32" s="20"/>
      <c r="D32" s="20"/>
    </row>
    <row r="33" spans="1:4" ht="12.75">
      <c r="A33" s="476" t="s">
        <v>238</v>
      </c>
      <c r="B33" s="478" t="s">
        <v>278</v>
      </c>
      <c r="C33" s="478"/>
      <c r="D33" s="478"/>
    </row>
    <row r="34" spans="1:4" ht="12.75">
      <c r="A34" s="477"/>
      <c r="B34" s="201" t="s">
        <v>280</v>
      </c>
      <c r="C34" s="201" t="s">
        <v>281</v>
      </c>
      <c r="D34" s="201" t="s">
        <v>282</v>
      </c>
    </row>
    <row r="35" spans="1:4" ht="15" customHeight="1">
      <c r="A35" s="22" t="s">
        <v>127</v>
      </c>
      <c r="B35" s="22"/>
      <c r="C35" s="22">
        <f>SUM(C37+C36)</f>
        <v>8</v>
      </c>
      <c r="D35" s="22">
        <f>SUM(D37+D36)</f>
        <v>110</v>
      </c>
    </row>
    <row r="36" spans="1:4" ht="15" customHeight="1">
      <c r="A36" s="22" t="s">
        <v>518</v>
      </c>
      <c r="B36" s="22"/>
      <c r="C36" s="22"/>
      <c r="D36" s="22">
        <v>50</v>
      </c>
    </row>
    <row r="37" spans="1:4" ht="24" customHeight="1">
      <c r="A37" s="202" t="s">
        <v>519</v>
      </c>
      <c r="B37" s="22"/>
      <c r="C37" s="22">
        <v>8</v>
      </c>
      <c r="D37" s="22">
        <v>60</v>
      </c>
    </row>
    <row r="38" spans="1:4" ht="15.75" customHeight="1">
      <c r="A38" s="34" t="s">
        <v>245</v>
      </c>
      <c r="B38" s="34"/>
      <c r="C38" s="25">
        <f>SUM(C37)</f>
        <v>8</v>
      </c>
      <c r="D38" s="25">
        <f>SUM(D37+D36)</f>
        <v>110</v>
      </c>
    </row>
  </sheetData>
  <mergeCells count="6">
    <mergeCell ref="A33:A34"/>
    <mergeCell ref="B33:D33"/>
    <mergeCell ref="A1:B1"/>
    <mergeCell ref="A3:B3"/>
    <mergeCell ref="A29:D29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E19" sqref="E19"/>
    </sheetView>
  </sheetViews>
  <sheetFormatPr defaultColWidth="9.140625" defaultRowHeight="12.75"/>
  <cols>
    <col min="1" max="1" width="60.140625" style="0" customWidth="1"/>
    <col min="2" max="2" width="19.57421875" style="0" customWidth="1"/>
  </cols>
  <sheetData>
    <row r="1" spans="1:2" ht="12.75">
      <c r="A1" s="89"/>
      <c r="B1" s="88" t="s">
        <v>532</v>
      </c>
    </row>
    <row r="2" spans="1:2" ht="12.75">
      <c r="A2" s="89"/>
      <c r="B2" s="89"/>
    </row>
    <row r="3" spans="1:2" ht="12.75">
      <c r="A3" s="480" t="s">
        <v>306</v>
      </c>
      <c r="B3" s="480"/>
    </row>
    <row r="4" spans="1:2" ht="51" customHeight="1">
      <c r="A4" s="481" t="s">
        <v>531</v>
      </c>
      <c r="B4" s="481"/>
    </row>
    <row r="5" spans="1:2" ht="12" customHeight="1">
      <c r="A5" s="92"/>
      <c r="B5" s="92"/>
    </row>
    <row r="6" spans="1:2" ht="12.75">
      <c r="A6" s="89"/>
      <c r="B6" s="88" t="s">
        <v>307</v>
      </c>
    </row>
    <row r="7" spans="1:2" ht="12.75">
      <c r="A7" s="90" t="s">
        <v>308</v>
      </c>
      <c r="B7" s="90" t="s">
        <v>309</v>
      </c>
    </row>
    <row r="8" spans="1:2" ht="26.25" customHeight="1">
      <c r="A8" s="93" t="s">
        <v>310</v>
      </c>
      <c r="B8" s="91"/>
    </row>
    <row r="9" spans="1:2" ht="12.75">
      <c r="A9" s="91" t="s">
        <v>311</v>
      </c>
      <c r="B9" s="91"/>
    </row>
    <row r="10" spans="1:2" ht="12.75">
      <c r="A10" s="91" t="s">
        <v>312</v>
      </c>
      <c r="B10" s="91"/>
    </row>
    <row r="11" spans="1:2" ht="12.75">
      <c r="A11" s="91" t="s">
        <v>313</v>
      </c>
      <c r="B11" s="91"/>
    </row>
    <row r="12" spans="1:2" ht="12.75">
      <c r="A12" s="91" t="s">
        <v>314</v>
      </c>
      <c r="B12" s="91"/>
    </row>
    <row r="13" spans="1:2" ht="12.75">
      <c r="A13" s="91" t="s">
        <v>315</v>
      </c>
      <c r="B13" s="91"/>
    </row>
    <row r="14" spans="1:2" ht="12.75">
      <c r="A14" s="91" t="s">
        <v>312</v>
      </c>
      <c r="B14" s="91"/>
    </row>
    <row r="15" spans="1:2" ht="12.75">
      <c r="A15" s="91" t="s">
        <v>313</v>
      </c>
      <c r="B15" s="91"/>
    </row>
    <row r="16" spans="1:2" ht="12.75">
      <c r="A16" s="91"/>
      <c r="B16" s="91"/>
    </row>
    <row r="17" spans="1:2" ht="12.75">
      <c r="A17" s="94" t="s">
        <v>245</v>
      </c>
      <c r="B17" s="94">
        <v>0</v>
      </c>
    </row>
    <row r="18" spans="1:2" ht="12.75">
      <c r="A18" s="89"/>
      <c r="B18" s="89"/>
    </row>
  </sheetData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7">
      <selection activeCell="B16" sqref="B16"/>
    </sheetView>
  </sheetViews>
  <sheetFormatPr defaultColWidth="9.140625" defaultRowHeight="12.75"/>
  <cols>
    <col min="1" max="1" width="17.7109375" style="1" customWidth="1"/>
    <col min="2" max="2" width="9.7109375" style="1" customWidth="1"/>
    <col min="3" max="3" width="10.140625" style="1" customWidth="1"/>
    <col min="4" max="4" width="9.00390625" style="1" customWidth="1"/>
    <col min="5" max="5" width="9.140625" style="1" customWidth="1"/>
    <col min="6" max="6" width="9.28125" style="1" customWidth="1"/>
    <col min="7" max="7" width="9.421875" style="1" customWidth="1"/>
    <col min="8" max="8" width="9.140625" style="1" customWidth="1"/>
    <col min="9" max="9" width="9.00390625" style="1" customWidth="1"/>
    <col min="10" max="10" width="9.421875" style="1" customWidth="1"/>
    <col min="11" max="11" width="10.00390625" style="1" customWidth="1"/>
    <col min="12" max="12" width="9.00390625" style="1" customWidth="1"/>
    <col min="13" max="14" width="8.57421875" style="1" customWidth="1"/>
    <col min="15" max="15" width="9.57421875" style="1" customWidth="1"/>
    <col min="16" max="16" width="9.140625" style="1" customWidth="1"/>
    <col min="17" max="16384" width="11.421875" style="1" customWidth="1"/>
  </cols>
  <sheetData>
    <row r="1" spans="15:17" ht="12.75">
      <c r="O1" s="482" t="s">
        <v>535</v>
      </c>
      <c r="P1" s="482"/>
      <c r="Q1" s="482"/>
    </row>
    <row r="3" spans="1:17" ht="12.75">
      <c r="A3" s="360" t="s">
        <v>536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</row>
    <row r="4" spans="1:17" ht="12.7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16:17" ht="12.75">
      <c r="P5" s="359" t="s">
        <v>628</v>
      </c>
      <c r="Q5" s="359"/>
    </row>
    <row r="6" spans="1:17" ht="12.75">
      <c r="A6" s="157" t="s">
        <v>248</v>
      </c>
      <c r="B6" s="204" t="s">
        <v>537</v>
      </c>
      <c r="C6" s="204" t="s">
        <v>538</v>
      </c>
      <c r="D6" s="204" t="s">
        <v>539</v>
      </c>
      <c r="E6" s="204" t="s">
        <v>540</v>
      </c>
      <c r="F6" s="204" t="s">
        <v>541</v>
      </c>
      <c r="G6" s="204" t="s">
        <v>368</v>
      </c>
      <c r="H6" s="204" t="s">
        <v>542</v>
      </c>
      <c r="I6" s="204" t="s">
        <v>543</v>
      </c>
      <c r="J6" s="204" t="s">
        <v>544</v>
      </c>
      <c r="K6" s="204" t="s">
        <v>545</v>
      </c>
      <c r="L6" s="204" t="s">
        <v>546</v>
      </c>
      <c r="M6" s="204" t="s">
        <v>547</v>
      </c>
      <c r="N6" s="22" t="s">
        <v>548</v>
      </c>
      <c r="O6" s="204" t="s">
        <v>549</v>
      </c>
      <c r="P6" s="204" t="s">
        <v>550</v>
      </c>
      <c r="Q6" s="204" t="s">
        <v>214</v>
      </c>
    </row>
    <row r="7" spans="1:17" ht="12.75">
      <c r="A7" s="22" t="s">
        <v>551</v>
      </c>
      <c r="B7" s="205">
        <v>6825</v>
      </c>
      <c r="C7" s="206">
        <v>6825</v>
      </c>
      <c r="D7" s="206">
        <v>6825</v>
      </c>
      <c r="E7" s="206">
        <v>6825</v>
      </c>
      <c r="F7" s="206">
        <v>6825</v>
      </c>
      <c r="G7" s="206">
        <v>6825</v>
      </c>
      <c r="H7" s="206">
        <v>6825</v>
      </c>
      <c r="I7" s="206">
        <v>6825</v>
      </c>
      <c r="J7" s="206">
        <v>6825</v>
      </c>
      <c r="K7" s="206">
        <v>6825</v>
      </c>
      <c r="L7" s="206">
        <v>6825</v>
      </c>
      <c r="M7" s="206">
        <v>6825</v>
      </c>
      <c r="N7" s="35">
        <v>6825</v>
      </c>
      <c r="O7" s="35">
        <v>6825</v>
      </c>
      <c r="P7" s="35">
        <v>6825</v>
      </c>
      <c r="Q7" s="205">
        <f>SUM(B7:P7)</f>
        <v>102375</v>
      </c>
    </row>
    <row r="8" spans="1:17" ht="31.5" customHeight="1">
      <c r="A8" s="207" t="s">
        <v>552</v>
      </c>
      <c r="B8" s="206">
        <v>38300</v>
      </c>
      <c r="C8" s="206">
        <v>10000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35"/>
      <c r="O8" s="35"/>
      <c r="P8" s="35"/>
      <c r="Q8" s="205">
        <f>SUM(B8:P8)</f>
        <v>48300</v>
      </c>
    </row>
    <row r="9" spans="1:17" ht="31.5" customHeight="1">
      <c r="A9" s="207" t="s">
        <v>553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5"/>
      <c r="O9" s="35"/>
      <c r="P9" s="35"/>
      <c r="Q9" s="35"/>
    </row>
    <row r="10" spans="1:17" ht="53.25" customHeight="1">
      <c r="A10" s="207" t="s">
        <v>554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35"/>
      <c r="O10" s="35"/>
      <c r="P10" s="35"/>
      <c r="Q10" s="35"/>
    </row>
    <row r="11" spans="1:17" ht="21" customHeight="1">
      <c r="A11" s="207" t="s">
        <v>317</v>
      </c>
      <c r="B11" s="206">
        <v>200</v>
      </c>
      <c r="C11" s="206">
        <v>200</v>
      </c>
      <c r="D11" s="206">
        <v>200</v>
      </c>
      <c r="E11" s="206">
        <v>200</v>
      </c>
      <c r="F11" s="206">
        <v>200</v>
      </c>
      <c r="G11" s="206">
        <v>200</v>
      </c>
      <c r="H11" s="206">
        <v>200</v>
      </c>
      <c r="I11" s="206">
        <v>200</v>
      </c>
      <c r="J11" s="206">
        <v>200</v>
      </c>
      <c r="K11" s="206">
        <v>200</v>
      </c>
      <c r="L11" s="206">
        <v>200</v>
      </c>
      <c r="M11" s="206">
        <v>200</v>
      </c>
      <c r="N11" s="35">
        <v>200</v>
      </c>
      <c r="O11" s="35">
        <v>200</v>
      </c>
      <c r="P11" s="35">
        <v>200</v>
      </c>
      <c r="Q11" s="205">
        <f>SUM(B11:P11)</f>
        <v>3000</v>
      </c>
    </row>
    <row r="12" spans="1:17" ht="26.25" customHeight="1">
      <c r="A12" s="207" t="s">
        <v>555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35"/>
      <c r="O12" s="35"/>
      <c r="P12" s="35"/>
      <c r="Q12" s="35"/>
    </row>
    <row r="13" spans="1:17" ht="25.5" customHeight="1">
      <c r="A13" s="208" t="s">
        <v>556</v>
      </c>
      <c r="B13" s="209">
        <f>SUM(B7+B8+B9+B10+B11+B12)</f>
        <v>45325</v>
      </c>
      <c r="C13" s="209">
        <f aca="true" t="shared" si="0" ref="C13:Q13">SUM(C7+C8+C9+C10+C11+C12)</f>
        <v>17025</v>
      </c>
      <c r="D13" s="209">
        <f t="shared" si="0"/>
        <v>7025</v>
      </c>
      <c r="E13" s="209">
        <f t="shared" si="0"/>
        <v>7025</v>
      </c>
      <c r="F13" s="209">
        <f t="shared" si="0"/>
        <v>7025</v>
      </c>
      <c r="G13" s="209">
        <f t="shared" si="0"/>
        <v>7025</v>
      </c>
      <c r="H13" s="209">
        <f t="shared" si="0"/>
        <v>7025</v>
      </c>
      <c r="I13" s="209">
        <f t="shared" si="0"/>
        <v>7025</v>
      </c>
      <c r="J13" s="209">
        <f t="shared" si="0"/>
        <v>7025</v>
      </c>
      <c r="K13" s="209">
        <f t="shared" si="0"/>
        <v>7025</v>
      </c>
      <c r="L13" s="209">
        <f t="shared" si="0"/>
        <v>7025</v>
      </c>
      <c r="M13" s="209">
        <f t="shared" si="0"/>
        <v>7025</v>
      </c>
      <c r="N13" s="209">
        <f t="shared" si="0"/>
        <v>7025</v>
      </c>
      <c r="O13" s="209">
        <f t="shared" si="0"/>
        <v>7025</v>
      </c>
      <c r="P13" s="209">
        <f t="shared" si="0"/>
        <v>7025</v>
      </c>
      <c r="Q13" s="209">
        <f t="shared" si="0"/>
        <v>153675</v>
      </c>
    </row>
    <row r="14" spans="1:18" ht="33" customHeight="1">
      <c r="A14" s="207" t="s">
        <v>557</v>
      </c>
      <c r="B14" s="206">
        <v>36884</v>
      </c>
      <c r="C14" s="206">
        <v>8772</v>
      </c>
      <c r="D14" s="206">
        <v>2332</v>
      </c>
      <c r="E14" s="206">
        <v>2332</v>
      </c>
      <c r="F14" s="206">
        <v>2332</v>
      </c>
      <c r="G14" s="206">
        <v>2332</v>
      </c>
      <c r="H14" s="206">
        <v>2332</v>
      </c>
      <c r="I14" s="206">
        <v>2332</v>
      </c>
      <c r="J14" s="206">
        <v>2332</v>
      </c>
      <c r="K14" s="206">
        <v>2332</v>
      </c>
      <c r="L14" s="206">
        <v>2332</v>
      </c>
      <c r="M14" s="206">
        <v>2332</v>
      </c>
      <c r="N14" s="35">
        <v>2332</v>
      </c>
      <c r="O14" s="35">
        <v>2332</v>
      </c>
      <c r="P14" s="35">
        <v>1777</v>
      </c>
      <c r="Q14" s="205">
        <f>SUM(B14:P14)</f>
        <v>75417</v>
      </c>
      <c r="R14" s="310"/>
    </row>
    <row r="15" spans="1:17" ht="25.5" customHeight="1">
      <c r="A15" s="207" t="s">
        <v>558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35"/>
      <c r="O15" s="35"/>
      <c r="P15" s="35"/>
      <c r="Q15" s="35"/>
    </row>
    <row r="16" spans="1:17" ht="26.25" customHeight="1">
      <c r="A16" s="207" t="s">
        <v>559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35"/>
      <c r="O16" s="35"/>
      <c r="P16" s="35"/>
      <c r="Q16" s="35"/>
    </row>
    <row r="17" spans="1:17" ht="30" customHeight="1">
      <c r="A17" s="207" t="s">
        <v>560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35"/>
      <c r="O17" s="35"/>
      <c r="P17" s="35"/>
      <c r="Q17" s="35"/>
    </row>
    <row r="18" spans="1:17" ht="43.5" customHeight="1">
      <c r="A18" s="207" t="s">
        <v>561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35"/>
      <c r="O18" s="35"/>
      <c r="P18" s="35"/>
      <c r="Q18" s="35"/>
    </row>
    <row r="19" spans="1:17" ht="44.25" customHeight="1">
      <c r="A19" s="207" t="s">
        <v>562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35"/>
      <c r="O19" s="35"/>
      <c r="P19" s="35"/>
      <c r="Q19" s="35"/>
    </row>
    <row r="20" spans="1:17" ht="34.5" customHeight="1">
      <c r="A20" s="207" t="s">
        <v>563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35"/>
      <c r="O20" s="35"/>
      <c r="P20" s="35"/>
      <c r="Q20" s="35"/>
    </row>
    <row r="21" spans="1:17" ht="27" customHeight="1">
      <c r="A21" s="208" t="s">
        <v>564</v>
      </c>
      <c r="B21" s="209">
        <f>SUM(B14+B15+B16+B17+B18+B19+B20)</f>
        <v>36884</v>
      </c>
      <c r="C21" s="209">
        <f aca="true" t="shared" si="1" ref="C21:Q21">SUM(C14+C15+C16+C17+C18+C19+C20)</f>
        <v>8772</v>
      </c>
      <c r="D21" s="209">
        <f t="shared" si="1"/>
        <v>2332</v>
      </c>
      <c r="E21" s="209">
        <f t="shared" si="1"/>
        <v>2332</v>
      </c>
      <c r="F21" s="209">
        <f t="shared" si="1"/>
        <v>2332</v>
      </c>
      <c r="G21" s="209">
        <f t="shared" si="1"/>
        <v>2332</v>
      </c>
      <c r="H21" s="209">
        <f t="shared" si="1"/>
        <v>2332</v>
      </c>
      <c r="I21" s="209">
        <f t="shared" si="1"/>
        <v>2332</v>
      </c>
      <c r="J21" s="209">
        <f t="shared" si="1"/>
        <v>2332</v>
      </c>
      <c r="K21" s="209">
        <f t="shared" si="1"/>
        <v>2332</v>
      </c>
      <c r="L21" s="209">
        <f t="shared" si="1"/>
        <v>2332</v>
      </c>
      <c r="M21" s="209">
        <f t="shared" si="1"/>
        <v>2332</v>
      </c>
      <c r="N21" s="209">
        <f t="shared" si="1"/>
        <v>2332</v>
      </c>
      <c r="O21" s="209">
        <f t="shared" si="1"/>
        <v>2332</v>
      </c>
      <c r="P21" s="209">
        <f t="shared" si="1"/>
        <v>1777</v>
      </c>
      <c r="Q21" s="209">
        <f t="shared" si="1"/>
        <v>75417</v>
      </c>
    </row>
    <row r="22" spans="1:13" ht="12.75">
      <c r="A22" s="211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</row>
    <row r="23" spans="1:17" ht="12.75">
      <c r="A23" s="483" t="s">
        <v>565</v>
      </c>
      <c r="B23" s="483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</row>
    <row r="24" spans="1:13" ht="12.75">
      <c r="A24" s="211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</row>
    <row r="25" spans="1:13" ht="12.75">
      <c r="A25" s="211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</row>
  </sheetData>
  <mergeCells count="4">
    <mergeCell ref="O1:Q1"/>
    <mergeCell ref="A3:Q3"/>
    <mergeCell ref="P5:Q5"/>
    <mergeCell ref="A23:Q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C27" sqref="C27"/>
    </sheetView>
  </sheetViews>
  <sheetFormatPr defaultColWidth="9.140625" defaultRowHeight="12.75"/>
  <cols>
    <col min="1" max="1" width="12.8515625" style="1" customWidth="1"/>
    <col min="2" max="2" width="14.00390625" style="311" customWidth="1"/>
    <col min="3" max="3" width="14.57421875" style="311" customWidth="1"/>
    <col min="4" max="4" width="15.421875" style="311" customWidth="1"/>
    <col min="5" max="5" width="14.7109375" style="311" customWidth="1"/>
    <col min="6" max="6" width="15.8515625" style="1" customWidth="1"/>
    <col min="7" max="7" width="14.57421875" style="1" customWidth="1"/>
    <col min="8" max="8" width="13.7109375" style="1" customWidth="1"/>
    <col min="9" max="9" width="15.28125" style="1" customWidth="1"/>
    <col min="10" max="16384" width="9.140625" style="1" customWidth="1"/>
  </cols>
  <sheetData>
    <row r="1" ht="15">
      <c r="I1" s="41" t="s">
        <v>566</v>
      </c>
    </row>
    <row r="4" spans="1:9" ht="15.75" customHeight="1">
      <c r="A4" s="360" t="s">
        <v>318</v>
      </c>
      <c r="B4" s="360"/>
      <c r="C4" s="360"/>
      <c r="D4" s="360"/>
      <c r="E4" s="360"/>
      <c r="F4" s="360"/>
      <c r="G4" s="360"/>
      <c r="H4" s="360"/>
      <c r="I4" s="360"/>
    </row>
    <row r="5" ht="12.75">
      <c r="C5" s="312"/>
    </row>
    <row r="7" ht="12.75">
      <c r="I7" s="62" t="s">
        <v>507</v>
      </c>
    </row>
    <row r="8" spans="1:9" ht="17.25" customHeight="1">
      <c r="A8" s="484" t="s">
        <v>319</v>
      </c>
      <c r="B8" s="485" t="s">
        <v>320</v>
      </c>
      <c r="C8" s="485"/>
      <c r="D8" s="485" t="s">
        <v>321</v>
      </c>
      <c r="E8" s="485"/>
      <c r="F8" s="486" t="s">
        <v>322</v>
      </c>
      <c r="G8" s="487"/>
      <c r="H8" s="487" t="s">
        <v>323</v>
      </c>
      <c r="I8" s="487"/>
    </row>
    <row r="9" spans="1:9" ht="17.25" customHeight="1">
      <c r="A9" s="484"/>
      <c r="B9" s="313" t="s">
        <v>44</v>
      </c>
      <c r="C9" s="313" t="s">
        <v>45</v>
      </c>
      <c r="D9" s="313" t="s">
        <v>324</v>
      </c>
      <c r="E9" s="313" t="s">
        <v>325</v>
      </c>
      <c r="F9" s="214" t="s">
        <v>326</v>
      </c>
      <c r="G9" s="214" t="s">
        <v>327</v>
      </c>
      <c r="H9" s="36" t="s">
        <v>328</v>
      </c>
      <c r="I9" s="36" t="s">
        <v>329</v>
      </c>
    </row>
    <row r="10" spans="1:9" ht="18" customHeight="1">
      <c r="A10" s="35" t="s">
        <v>330</v>
      </c>
      <c r="B10" s="314">
        <f>SUM(442984*0.127)</f>
        <v>56258.968</v>
      </c>
      <c r="C10" s="314">
        <f>SUM(517998*0.127)</f>
        <v>65785.746</v>
      </c>
      <c r="D10" s="314">
        <v>10261</v>
      </c>
      <c r="E10" s="314"/>
      <c r="F10" s="35"/>
      <c r="G10" s="35"/>
      <c r="H10" s="35"/>
      <c r="I10" s="35"/>
    </row>
    <row r="11" spans="1:9" ht="16.5" customHeight="1">
      <c r="A11" s="35" t="s">
        <v>331</v>
      </c>
      <c r="B11" s="314">
        <f>SUM(442984*0.082)</f>
        <v>36324.688</v>
      </c>
      <c r="C11" s="314">
        <f>SUM(517998*0.082)</f>
        <v>42475.836</v>
      </c>
      <c r="D11" s="314">
        <v>10261</v>
      </c>
      <c r="E11" s="314"/>
      <c r="F11" s="35"/>
      <c r="G11" s="35"/>
      <c r="H11" s="35"/>
      <c r="I11" s="35"/>
    </row>
    <row r="12" spans="1:9" ht="18" customHeight="1">
      <c r="A12" s="35" t="s">
        <v>332</v>
      </c>
      <c r="B12" s="314">
        <f>SUM(442984*0.076)</f>
        <v>33666.784</v>
      </c>
      <c r="C12" s="314">
        <f>SUM(517998*0.076)</f>
        <v>39367.848</v>
      </c>
      <c r="D12" s="314">
        <v>10261</v>
      </c>
      <c r="E12" s="314">
        <v>583</v>
      </c>
      <c r="F12" s="35"/>
      <c r="G12" s="35"/>
      <c r="H12" s="35"/>
      <c r="I12" s="35"/>
    </row>
    <row r="13" spans="1:9" ht="18" customHeight="1">
      <c r="A13" s="35" t="s">
        <v>333</v>
      </c>
      <c r="B13" s="314">
        <f>SUM(442984*0.081)</f>
        <v>35881.704</v>
      </c>
      <c r="C13" s="314">
        <f>SUM(517998*0.081)</f>
        <v>41957.838</v>
      </c>
      <c r="D13" s="314">
        <v>10261</v>
      </c>
      <c r="E13" s="314">
        <v>27052</v>
      </c>
      <c r="F13" s="35"/>
      <c r="G13" s="35"/>
      <c r="H13" s="35"/>
      <c r="I13" s="35"/>
    </row>
    <row r="14" spans="1:9" ht="18" customHeight="1">
      <c r="A14" s="35" t="s">
        <v>334</v>
      </c>
      <c r="B14" s="314">
        <f>SUM(442984*0.081)</f>
        <v>35881.704</v>
      </c>
      <c r="C14" s="314">
        <f>SUM(517998*0.081)</f>
        <v>41957.838</v>
      </c>
      <c r="D14" s="314">
        <v>10261</v>
      </c>
      <c r="E14" s="314"/>
      <c r="F14" s="35"/>
      <c r="G14" s="35"/>
      <c r="H14" s="35"/>
      <c r="I14" s="35"/>
    </row>
    <row r="15" spans="1:9" ht="18" customHeight="1">
      <c r="A15" s="35" t="s">
        <v>335</v>
      </c>
      <c r="B15" s="314">
        <f>SUM(442984*0.076)</f>
        <v>33666.784</v>
      </c>
      <c r="C15" s="314">
        <f>SUM(517998*0.076)</f>
        <v>39367.848</v>
      </c>
      <c r="D15" s="314">
        <v>10261</v>
      </c>
      <c r="E15" s="314">
        <v>583</v>
      </c>
      <c r="F15" s="35"/>
      <c r="G15" s="35"/>
      <c r="H15" s="35"/>
      <c r="I15" s="35"/>
    </row>
    <row r="16" spans="1:9" ht="18" customHeight="1">
      <c r="A16" s="35" t="s">
        <v>336</v>
      </c>
      <c r="B16" s="314">
        <f>SUM(442984*0.076)</f>
        <v>33666.784</v>
      </c>
      <c r="C16" s="314">
        <f>SUM(517998*0.076)</f>
        <v>39367.848</v>
      </c>
      <c r="D16" s="314">
        <v>10261</v>
      </c>
      <c r="E16" s="314"/>
      <c r="F16" s="35"/>
      <c r="G16" s="35"/>
      <c r="H16" s="35"/>
      <c r="I16" s="35"/>
    </row>
    <row r="17" spans="1:9" ht="18" customHeight="1">
      <c r="A17" s="35" t="s">
        <v>337</v>
      </c>
      <c r="B17" s="314">
        <f>SUM(442984*0.082)</f>
        <v>36324.688</v>
      </c>
      <c r="C17" s="314">
        <f>SUM(517998*0.082)</f>
        <v>42475.836</v>
      </c>
      <c r="D17" s="314">
        <v>10261</v>
      </c>
      <c r="E17" s="314"/>
      <c r="F17" s="35"/>
      <c r="G17" s="35"/>
      <c r="H17" s="35"/>
      <c r="I17" s="35"/>
    </row>
    <row r="18" spans="1:9" ht="18" customHeight="1">
      <c r="A18" s="35" t="s">
        <v>338</v>
      </c>
      <c r="B18" s="314">
        <f>SUM(442984*0.076)</f>
        <v>33666.784</v>
      </c>
      <c r="C18" s="314">
        <f>SUM(517998*0.076)</f>
        <v>39367.848</v>
      </c>
      <c r="D18" s="314">
        <v>10261</v>
      </c>
      <c r="E18" s="314">
        <v>583</v>
      </c>
      <c r="F18" s="35"/>
      <c r="G18" s="35"/>
      <c r="H18" s="35"/>
      <c r="I18" s="35"/>
    </row>
    <row r="19" spans="1:9" ht="18" customHeight="1">
      <c r="A19" s="35" t="s">
        <v>339</v>
      </c>
      <c r="B19" s="314">
        <f>SUM(442984*0.081)</f>
        <v>35881.704</v>
      </c>
      <c r="C19" s="314">
        <f>SUM(517998*0.081)</f>
        <v>41957.838</v>
      </c>
      <c r="D19" s="314">
        <v>10261</v>
      </c>
      <c r="E19" s="314"/>
      <c r="F19" s="35"/>
      <c r="G19" s="36"/>
      <c r="H19" s="35"/>
      <c r="I19" s="35"/>
    </row>
    <row r="20" spans="1:9" ht="18" customHeight="1">
      <c r="A20" s="35" t="s">
        <v>340</v>
      </c>
      <c r="B20" s="314">
        <f>SUM(442984*0.087)</f>
        <v>38539.608</v>
      </c>
      <c r="C20" s="314">
        <f>SUM(517998*0.087)</f>
        <v>45065.825999999994</v>
      </c>
      <c r="D20" s="314">
        <v>10261</v>
      </c>
      <c r="E20" s="314"/>
      <c r="F20" s="35"/>
      <c r="G20" s="35"/>
      <c r="H20" s="35"/>
      <c r="I20" s="35"/>
    </row>
    <row r="21" spans="1:9" ht="17.25" customHeight="1">
      <c r="A21" s="35" t="s">
        <v>341</v>
      </c>
      <c r="B21" s="314">
        <f>SUM(1196636-B10-B11-B12-B13-B14-B15-B16-B17-B18-B19-B20)</f>
        <v>786875.7999999998</v>
      </c>
      <c r="C21" s="314">
        <v>796288</v>
      </c>
      <c r="D21" s="314">
        <v>10261</v>
      </c>
      <c r="E21" s="314">
        <v>15531</v>
      </c>
      <c r="F21" s="35"/>
      <c r="G21" s="35"/>
      <c r="H21" s="35"/>
      <c r="I21" s="35"/>
    </row>
    <row r="22" spans="1:9" ht="18" customHeight="1">
      <c r="A22" s="210" t="s">
        <v>214</v>
      </c>
      <c r="B22" s="314">
        <f>SUM(B10+B11+B12+B13+B14+B15+B16+B17+B18+B19+B20+B21)</f>
        <v>1196635.9999999998</v>
      </c>
      <c r="C22" s="314">
        <f>SUM(C10+C11+C12+C13+C14+C15+C16+C17+C18+C19+C20+C21)</f>
        <v>1275436.15</v>
      </c>
      <c r="D22" s="314">
        <f>SUM(D10:D21)</f>
        <v>123132</v>
      </c>
      <c r="E22" s="314">
        <f>SUM(E10:E21)</f>
        <v>44332</v>
      </c>
      <c r="F22" s="35"/>
      <c r="G22" s="35"/>
      <c r="H22" s="35"/>
      <c r="I22" s="35"/>
    </row>
    <row r="24" ht="12.75">
      <c r="F24" s="311"/>
    </row>
  </sheetData>
  <mergeCells count="6">
    <mergeCell ref="A4:I4"/>
    <mergeCell ref="A8:A9"/>
    <mergeCell ref="B8:C8"/>
    <mergeCell ref="D8:E8"/>
    <mergeCell ref="F8:G8"/>
    <mergeCell ref="H8:I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48"/>
  <sheetViews>
    <sheetView workbookViewId="0" topLeftCell="A13">
      <selection activeCell="E23" sqref="E23"/>
    </sheetView>
  </sheetViews>
  <sheetFormatPr defaultColWidth="9.140625" defaultRowHeight="12.75"/>
  <cols>
    <col min="1" max="1" width="60.28125" style="1" customWidth="1"/>
    <col min="2" max="2" width="20.140625" style="1" customWidth="1"/>
    <col min="3" max="16384" width="9.140625" style="1" customWidth="1"/>
  </cols>
  <sheetData>
    <row r="1" spans="1:2" ht="12.75">
      <c r="A1" s="215"/>
      <c r="B1" s="62" t="s">
        <v>567</v>
      </c>
    </row>
    <row r="4" spans="1:2" ht="12.75">
      <c r="A4" s="491" t="s">
        <v>316</v>
      </c>
      <c r="B4" s="491"/>
    </row>
    <row r="5" spans="1:2" ht="12.75">
      <c r="A5" s="360" t="s">
        <v>342</v>
      </c>
      <c r="B5" s="492"/>
    </row>
    <row r="6" spans="1:2" ht="12.75">
      <c r="A6" s="155"/>
      <c r="B6" s="216"/>
    </row>
    <row r="8" ht="12.75">
      <c r="B8" s="62" t="s">
        <v>580</v>
      </c>
    </row>
    <row r="9" spans="1:2" ht="24.75" customHeight="1">
      <c r="A9" s="217" t="s">
        <v>343</v>
      </c>
      <c r="B9" s="218" t="s">
        <v>344</v>
      </c>
    </row>
    <row r="10" spans="1:2" ht="13.5" customHeight="1">
      <c r="A10" s="488" t="s">
        <v>345</v>
      </c>
      <c r="B10" s="490"/>
    </row>
    <row r="11" spans="1:2" ht="13.5" customHeight="1">
      <c r="A11" s="493"/>
      <c r="B11" s="490"/>
    </row>
    <row r="12" spans="1:2" ht="13.5" customHeight="1">
      <c r="A12" s="488" t="s">
        <v>346</v>
      </c>
      <c r="B12" s="490"/>
    </row>
    <row r="13" spans="1:2" ht="13.5" customHeight="1">
      <c r="A13" s="489"/>
      <c r="B13" s="490"/>
    </row>
    <row r="14" spans="1:2" ht="13.5" customHeight="1">
      <c r="A14" s="35" t="s">
        <v>347</v>
      </c>
      <c r="B14" s="315"/>
    </row>
    <row r="15" spans="1:2" ht="13.5" customHeight="1">
      <c r="A15" s="221" t="s">
        <v>348</v>
      </c>
      <c r="B15" s="315"/>
    </row>
    <row r="16" spans="1:2" ht="13.5" customHeight="1">
      <c r="A16" s="221" t="s">
        <v>349</v>
      </c>
      <c r="B16" s="315"/>
    </row>
    <row r="17" spans="1:2" ht="13.5" customHeight="1">
      <c r="A17" s="221" t="s">
        <v>350</v>
      </c>
      <c r="B17" s="315"/>
    </row>
    <row r="18" spans="1:2" ht="13.5" customHeight="1">
      <c r="A18" s="221" t="s">
        <v>351</v>
      </c>
      <c r="B18" s="315"/>
    </row>
    <row r="19" spans="1:2" ht="13.5" customHeight="1">
      <c r="A19" s="221" t="s">
        <v>352</v>
      </c>
      <c r="B19" s="315"/>
    </row>
    <row r="20" spans="1:2" ht="13.5" customHeight="1">
      <c r="A20" s="221" t="s">
        <v>353</v>
      </c>
      <c r="B20" s="315"/>
    </row>
    <row r="21" spans="1:2" ht="13.5" customHeight="1">
      <c r="A21" s="221" t="s">
        <v>354</v>
      </c>
      <c r="B21" s="315"/>
    </row>
    <row r="22" spans="1:2" ht="13.5" customHeight="1">
      <c r="A22" s="222" t="s">
        <v>355</v>
      </c>
      <c r="B22" s="315"/>
    </row>
    <row r="23" spans="1:2" ht="13.5" customHeight="1">
      <c r="A23" s="222" t="s">
        <v>356</v>
      </c>
      <c r="B23" s="315"/>
    </row>
    <row r="24" spans="1:2" ht="13.5" customHeight="1">
      <c r="A24" s="220" t="s">
        <v>357</v>
      </c>
      <c r="B24" s="315">
        <v>150</v>
      </c>
    </row>
    <row r="25" spans="1:2" ht="13.5" customHeight="1">
      <c r="A25" s="35" t="s">
        <v>358</v>
      </c>
      <c r="B25" s="315"/>
    </row>
    <row r="26" spans="1:2" ht="13.5" customHeight="1">
      <c r="A26" s="221" t="s">
        <v>348</v>
      </c>
      <c r="B26" s="315"/>
    </row>
    <row r="27" spans="1:2" ht="13.5" customHeight="1">
      <c r="A27" s="221" t="s">
        <v>349</v>
      </c>
      <c r="B27" s="315"/>
    </row>
    <row r="28" spans="1:2" ht="13.5" customHeight="1">
      <c r="A28" s="221" t="s">
        <v>350</v>
      </c>
      <c r="B28" s="315"/>
    </row>
    <row r="29" spans="1:2" ht="13.5" customHeight="1">
      <c r="A29" s="221" t="s">
        <v>351</v>
      </c>
      <c r="B29" s="315"/>
    </row>
    <row r="30" spans="1:2" ht="13.5" customHeight="1">
      <c r="A30" s="221" t="s">
        <v>352</v>
      </c>
      <c r="B30" s="315"/>
    </row>
    <row r="31" spans="1:2" ht="13.5" customHeight="1">
      <c r="A31" s="221" t="s">
        <v>353</v>
      </c>
      <c r="B31" s="315"/>
    </row>
    <row r="32" spans="1:2" ht="13.5" customHeight="1">
      <c r="A32" s="221" t="s">
        <v>354</v>
      </c>
      <c r="B32" s="315"/>
    </row>
    <row r="33" spans="1:2" ht="13.5" customHeight="1">
      <c r="A33" s="222" t="s">
        <v>355</v>
      </c>
      <c r="B33" s="315"/>
    </row>
    <row r="34" spans="1:2" ht="13.5" customHeight="1">
      <c r="A34" s="222" t="s">
        <v>356</v>
      </c>
      <c r="B34" s="315"/>
    </row>
    <row r="35" spans="1:2" ht="13.5" customHeight="1">
      <c r="A35" s="220" t="s">
        <v>359</v>
      </c>
      <c r="B35" s="315">
        <v>415</v>
      </c>
    </row>
    <row r="36" spans="1:2" ht="13.5" customHeight="1">
      <c r="A36" s="219" t="s">
        <v>360</v>
      </c>
      <c r="B36" s="315"/>
    </row>
    <row r="37" spans="1:2" ht="13.5" customHeight="1">
      <c r="A37" s="219" t="s">
        <v>361</v>
      </c>
      <c r="B37" s="315"/>
    </row>
    <row r="38" spans="1:2" ht="13.5" customHeight="1">
      <c r="A38" s="219" t="s">
        <v>362</v>
      </c>
      <c r="B38" s="315"/>
    </row>
    <row r="39" spans="1:2" ht="15" customHeight="1">
      <c r="A39" s="210" t="s">
        <v>363</v>
      </c>
      <c r="B39" s="226">
        <f>B10+B12+B14+B24+B25+B35+B36+B37+B38</f>
        <v>565</v>
      </c>
    </row>
    <row r="41" ht="12.75">
      <c r="A41" s="223" t="s">
        <v>364</v>
      </c>
    </row>
    <row r="42" ht="12.75">
      <c r="A42" s="1" t="s">
        <v>668</v>
      </c>
    </row>
    <row r="43" ht="12.75">
      <c r="A43" s="1" t="s">
        <v>669</v>
      </c>
    </row>
    <row r="44" ht="12.75">
      <c r="A44" s="1" t="s">
        <v>670</v>
      </c>
    </row>
    <row r="45" ht="12.75">
      <c r="A45" s="1" t="s">
        <v>671</v>
      </c>
    </row>
    <row r="46" ht="12.75">
      <c r="A46" s="1" t="s">
        <v>672</v>
      </c>
    </row>
    <row r="47" ht="12.75">
      <c r="A47" s="1" t="s">
        <v>675</v>
      </c>
    </row>
    <row r="48" ht="12.75">
      <c r="A48" s="1" t="s">
        <v>676</v>
      </c>
    </row>
  </sheetData>
  <mergeCells count="6">
    <mergeCell ref="A12:A13"/>
    <mergeCell ref="B12:B13"/>
    <mergeCell ref="A4:B4"/>
    <mergeCell ref="A5:B5"/>
    <mergeCell ref="A10:A11"/>
    <mergeCell ref="B10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L5" sqref="L5"/>
    </sheetView>
  </sheetViews>
  <sheetFormatPr defaultColWidth="9.140625" defaultRowHeight="12.75"/>
  <cols>
    <col min="1" max="1" width="21.7109375" style="60" customWidth="1"/>
    <col min="2" max="2" width="23.8515625" style="1" customWidth="1"/>
    <col min="3" max="3" width="17.00390625" style="1" customWidth="1"/>
    <col min="4" max="4" width="13.00390625" style="1" customWidth="1"/>
    <col min="5" max="5" width="15.28125" style="1" customWidth="1"/>
    <col min="6" max="6" width="12.140625" style="1" customWidth="1"/>
    <col min="7" max="7" width="15.8515625" style="1" customWidth="1"/>
    <col min="8" max="8" width="20.8515625" style="1" customWidth="1"/>
    <col min="9" max="16384" width="9.140625" style="1" customWidth="1"/>
  </cols>
  <sheetData>
    <row r="1" spans="2:7" ht="15">
      <c r="B1" s="41"/>
      <c r="G1" s="1" t="s">
        <v>568</v>
      </c>
    </row>
    <row r="2" ht="15">
      <c r="B2" s="41"/>
    </row>
    <row r="3" spans="1:8" ht="37.5" customHeight="1">
      <c r="A3" s="496" t="s">
        <v>629</v>
      </c>
      <c r="B3" s="496"/>
      <c r="C3" s="496"/>
      <c r="D3" s="496"/>
      <c r="E3" s="496"/>
      <c r="F3" s="496"/>
      <c r="G3" s="496"/>
      <c r="H3" s="496"/>
    </row>
    <row r="4" spans="1:8" ht="20.25" customHeight="1">
      <c r="A4" s="497" t="s">
        <v>651</v>
      </c>
      <c r="B4" s="497"/>
      <c r="C4" s="497"/>
      <c r="D4" s="497"/>
      <c r="E4" s="497"/>
      <c r="F4" s="497"/>
      <c r="G4" s="497"/>
      <c r="H4" s="497"/>
    </row>
    <row r="5" ht="15.75" thickBot="1">
      <c r="B5" s="41"/>
    </row>
    <row r="6" spans="1:8" s="60" customFormat="1" ht="39" thickBot="1">
      <c r="A6" s="316" t="s">
        <v>630</v>
      </c>
      <c r="B6" s="316" t="s">
        <v>631</v>
      </c>
      <c r="C6" s="317" t="s">
        <v>632</v>
      </c>
      <c r="D6" s="316" t="s">
        <v>633</v>
      </c>
      <c r="E6" s="316" t="s">
        <v>634</v>
      </c>
      <c r="F6" s="317" t="s">
        <v>635</v>
      </c>
      <c r="G6" s="318" t="s">
        <v>636</v>
      </c>
      <c r="H6" s="319" t="s">
        <v>637</v>
      </c>
    </row>
    <row r="7" spans="1:8" ht="25.5">
      <c r="A7" s="320" t="s">
        <v>638</v>
      </c>
      <c r="B7" s="321" t="s">
        <v>639</v>
      </c>
      <c r="C7" s="322" t="s">
        <v>640</v>
      </c>
      <c r="D7" s="323">
        <v>17961</v>
      </c>
      <c r="E7" s="324">
        <v>100</v>
      </c>
      <c r="F7" s="323">
        <v>0</v>
      </c>
      <c r="G7" s="331">
        <v>20632</v>
      </c>
      <c r="H7" s="325"/>
    </row>
    <row r="8" spans="1:8" ht="12.75">
      <c r="A8" s="326" t="s">
        <v>641</v>
      </c>
      <c r="B8" s="49" t="s">
        <v>642</v>
      </c>
      <c r="C8" s="51" t="s">
        <v>643</v>
      </c>
      <c r="D8" s="49">
        <v>37673</v>
      </c>
      <c r="E8" s="51">
        <v>70.01</v>
      </c>
      <c r="F8" s="49">
        <v>16077</v>
      </c>
      <c r="G8" s="332">
        <f aca="true" t="shared" si="0" ref="G8:G13">SUM(D8+F8)</f>
        <v>53750</v>
      </c>
      <c r="H8" s="327"/>
    </row>
    <row r="9" spans="1:8" ht="12.75">
      <c r="A9" s="326" t="s">
        <v>644</v>
      </c>
      <c r="B9" s="49" t="s">
        <v>645</v>
      </c>
      <c r="C9" s="51" t="s">
        <v>640</v>
      </c>
      <c r="D9" s="49">
        <v>1060</v>
      </c>
      <c r="E9" s="328">
        <v>100</v>
      </c>
      <c r="F9" s="49">
        <v>0</v>
      </c>
      <c r="G9" s="332">
        <v>0</v>
      </c>
      <c r="H9" s="327"/>
    </row>
    <row r="10" spans="1:8" ht="12.75">
      <c r="A10" s="326" t="s">
        <v>646</v>
      </c>
      <c r="B10" s="243" t="s">
        <v>647</v>
      </c>
      <c r="C10" s="51" t="s">
        <v>640</v>
      </c>
      <c r="D10" s="49">
        <v>16860</v>
      </c>
      <c r="E10" s="51">
        <v>94.99</v>
      </c>
      <c r="F10" s="49">
        <v>889</v>
      </c>
      <c r="G10" s="332">
        <f t="shared" si="0"/>
        <v>17749</v>
      </c>
      <c r="H10" s="327"/>
    </row>
    <row r="11" spans="1:8" ht="12.75">
      <c r="A11" s="326" t="s">
        <v>652</v>
      </c>
      <c r="B11" s="49"/>
      <c r="C11" s="51" t="s">
        <v>640</v>
      </c>
      <c r="D11" s="49"/>
      <c r="E11" s="51"/>
      <c r="F11" s="49">
        <v>6464</v>
      </c>
      <c r="G11" s="332">
        <f t="shared" si="0"/>
        <v>6464</v>
      </c>
      <c r="H11" s="327"/>
    </row>
    <row r="12" spans="1:8" ht="12.75">
      <c r="A12" s="326" t="s">
        <v>503</v>
      </c>
      <c r="B12" s="49" t="s">
        <v>648</v>
      </c>
      <c r="C12" s="51" t="s">
        <v>640</v>
      </c>
      <c r="D12" s="49"/>
      <c r="E12" s="329"/>
      <c r="F12" s="49">
        <v>300</v>
      </c>
      <c r="G12" s="332">
        <f t="shared" si="0"/>
        <v>300</v>
      </c>
      <c r="H12" s="327"/>
    </row>
    <row r="13" spans="1:8" ht="13.5" thickBot="1">
      <c r="A13" s="326" t="s">
        <v>502</v>
      </c>
      <c r="B13" s="243" t="s">
        <v>649</v>
      </c>
      <c r="C13" s="51" t="s">
        <v>640</v>
      </c>
      <c r="D13" s="49">
        <v>623991</v>
      </c>
      <c r="E13" s="328">
        <v>100</v>
      </c>
      <c r="F13" s="49">
        <v>0</v>
      </c>
      <c r="G13" s="332">
        <f t="shared" si="0"/>
        <v>623991</v>
      </c>
      <c r="H13" s="327"/>
    </row>
    <row r="14" spans="1:8" ht="13.5" thickBot="1">
      <c r="A14" s="494" t="s">
        <v>650</v>
      </c>
      <c r="B14" s="495"/>
      <c r="C14" s="495"/>
      <c r="D14" s="333">
        <f>SUM(D7:D13)</f>
        <v>697545</v>
      </c>
      <c r="E14" s="334"/>
      <c r="F14" s="335">
        <f>SUM(F7:F13)</f>
        <v>23730</v>
      </c>
      <c r="G14" s="333">
        <f>SUM(G7:G13)</f>
        <v>722886</v>
      </c>
      <c r="H14" s="334"/>
    </row>
    <row r="15" ht="12.75">
      <c r="A15" s="330"/>
    </row>
    <row r="16" ht="12.75">
      <c r="A16" s="330"/>
    </row>
    <row r="17" ht="12.75">
      <c r="A17" s="330"/>
    </row>
    <row r="18" ht="12.75">
      <c r="A18" s="330"/>
    </row>
    <row r="19" ht="12.75">
      <c r="A19" s="330"/>
    </row>
    <row r="20" ht="12.75">
      <c r="A20" s="330"/>
    </row>
    <row r="21" ht="12.75">
      <c r="A21" s="330"/>
    </row>
    <row r="22" ht="12.75">
      <c r="A22" s="330"/>
    </row>
    <row r="23" ht="12.75">
      <c r="A23" s="330"/>
    </row>
  </sheetData>
  <mergeCells count="3">
    <mergeCell ref="A14:C14"/>
    <mergeCell ref="A3:H3"/>
    <mergeCell ref="A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61">
      <selection activeCell="H71" sqref="H71:H72"/>
    </sheetView>
  </sheetViews>
  <sheetFormatPr defaultColWidth="9.140625" defaultRowHeight="12.75"/>
  <cols>
    <col min="1" max="1" width="6.28125" style="1" customWidth="1"/>
    <col min="2" max="2" width="34.140625" style="1" customWidth="1"/>
    <col min="3" max="3" width="19.140625" style="1" customWidth="1"/>
    <col min="4" max="4" width="9.140625" style="1" customWidth="1"/>
    <col min="5" max="5" width="7.140625" style="1" customWidth="1"/>
    <col min="6" max="16384" width="9.140625" style="1" customWidth="1"/>
  </cols>
  <sheetData>
    <row r="1" spans="1:4" ht="14.25" customHeight="1">
      <c r="A1" s="359" t="s">
        <v>655</v>
      </c>
      <c r="B1" s="359"/>
      <c r="C1" s="359"/>
      <c r="D1" s="359"/>
    </row>
    <row r="3" ht="12.75">
      <c r="B3" s="213" t="s">
        <v>217</v>
      </c>
    </row>
    <row r="4" spans="2:4" ht="12.75">
      <c r="B4" s="213" t="s">
        <v>218</v>
      </c>
      <c r="C4" s="213"/>
      <c r="D4" s="213"/>
    </row>
    <row r="6" spans="1:6" ht="25.5" customHeight="1">
      <c r="A6" s="502" t="s">
        <v>653</v>
      </c>
      <c r="B6" s="502"/>
      <c r="C6" s="502"/>
      <c r="D6" s="215"/>
      <c r="E6" s="215"/>
      <c r="F6" s="215"/>
    </row>
    <row r="8" ht="12.75">
      <c r="A8" s="1" t="s">
        <v>654</v>
      </c>
    </row>
    <row r="9" ht="12.75">
      <c r="A9" s="1" t="s">
        <v>674</v>
      </c>
    </row>
    <row r="10" ht="12.75">
      <c r="A10" s="336" t="s">
        <v>219</v>
      </c>
    </row>
    <row r="11" ht="12.75">
      <c r="A11" s="336"/>
    </row>
    <row r="13" spans="1:3" ht="12.75">
      <c r="A13" s="499" t="s">
        <v>221</v>
      </c>
      <c r="B13" s="337"/>
      <c r="C13" s="338" t="s">
        <v>220</v>
      </c>
    </row>
    <row r="14" spans="1:3" ht="12.75">
      <c r="A14" s="500"/>
      <c r="B14" s="339" t="s">
        <v>222</v>
      </c>
      <c r="C14" s="340" t="s">
        <v>223</v>
      </c>
    </row>
    <row r="15" spans="1:3" ht="12.75">
      <c r="A15" s="501"/>
      <c r="B15" s="341"/>
      <c r="C15" s="340" t="s">
        <v>224</v>
      </c>
    </row>
    <row r="16" spans="1:3" ht="15" customHeight="1">
      <c r="A16" s="224">
        <v>1</v>
      </c>
      <c r="B16" s="342" t="s">
        <v>225</v>
      </c>
      <c r="C16" s="343"/>
    </row>
    <row r="17" spans="1:3" ht="15" customHeight="1">
      <c r="A17" s="339">
        <v>2</v>
      </c>
      <c r="B17" s="344" t="s">
        <v>226</v>
      </c>
      <c r="C17" s="345"/>
    </row>
    <row r="18" spans="1:3" ht="15" customHeight="1">
      <c r="A18" s="341"/>
      <c r="B18" s="346" t="s">
        <v>227</v>
      </c>
      <c r="C18" s="347"/>
    </row>
    <row r="19" spans="1:3" ht="15" customHeight="1">
      <c r="A19" s="339">
        <v>3</v>
      </c>
      <c r="B19" s="344" t="s">
        <v>228</v>
      </c>
      <c r="C19" s="345"/>
    </row>
    <row r="20" spans="1:3" ht="15" customHeight="1">
      <c r="A20" s="341"/>
      <c r="B20" s="348" t="s">
        <v>229</v>
      </c>
      <c r="C20" s="347"/>
    </row>
    <row r="21" spans="1:3" ht="15" customHeight="1">
      <c r="A21" s="341">
        <v>4</v>
      </c>
      <c r="B21" s="346" t="s">
        <v>230</v>
      </c>
      <c r="C21" s="347"/>
    </row>
    <row r="22" spans="1:3" ht="15" customHeight="1">
      <c r="A22" s="339">
        <v>5</v>
      </c>
      <c r="B22" s="344" t="s">
        <v>231</v>
      </c>
      <c r="C22" s="345"/>
    </row>
    <row r="23" spans="1:3" ht="15" customHeight="1">
      <c r="A23" s="341"/>
      <c r="B23" s="348" t="s">
        <v>232</v>
      </c>
      <c r="C23" s="347"/>
    </row>
    <row r="24" spans="1:3" ht="15" customHeight="1">
      <c r="A24" s="224">
        <v>6</v>
      </c>
      <c r="B24" s="342" t="s">
        <v>233</v>
      </c>
      <c r="C24" s="343"/>
    </row>
    <row r="25" spans="1:3" ht="15" customHeight="1">
      <c r="A25" s="224">
        <v>7</v>
      </c>
      <c r="B25" s="342" t="s">
        <v>234</v>
      </c>
      <c r="C25" s="343"/>
    </row>
    <row r="26" spans="1:3" ht="17.25" customHeight="1">
      <c r="A26" s="346"/>
      <c r="B26" s="349" t="s">
        <v>214</v>
      </c>
      <c r="C26" s="347"/>
    </row>
    <row r="28" spans="2:3" ht="12.75">
      <c r="B28" s="336" t="s">
        <v>677</v>
      </c>
      <c r="C28" s="336"/>
    </row>
    <row r="29" spans="2:3" ht="12.75">
      <c r="B29" s="336" t="s">
        <v>235</v>
      </c>
      <c r="C29" s="336"/>
    </row>
    <row r="30" spans="2:3" ht="12.75">
      <c r="B30" s="336"/>
      <c r="C30" s="336"/>
    </row>
    <row r="32" spans="1:2" ht="12.75">
      <c r="A32" s="498" t="s">
        <v>285</v>
      </c>
      <c r="B32" s="498"/>
    </row>
    <row r="34" ht="12.75">
      <c r="C34" s="1" t="s">
        <v>236</v>
      </c>
    </row>
    <row r="35" ht="12.75">
      <c r="C35" s="1" t="s">
        <v>237</v>
      </c>
    </row>
    <row r="54" spans="1:4" ht="12.75">
      <c r="A54" s="359" t="s">
        <v>658</v>
      </c>
      <c r="B54" s="359"/>
      <c r="C54" s="359"/>
      <c r="D54" s="359"/>
    </row>
    <row r="56" ht="12.75">
      <c r="B56" s="213" t="s">
        <v>217</v>
      </c>
    </row>
    <row r="57" spans="2:4" ht="12.75">
      <c r="B57" s="213" t="s">
        <v>218</v>
      </c>
      <c r="C57" s="213"/>
      <c r="D57" s="213"/>
    </row>
    <row r="59" spans="1:6" ht="24" customHeight="1">
      <c r="A59" s="502" t="s">
        <v>656</v>
      </c>
      <c r="B59" s="502"/>
      <c r="C59" s="502"/>
      <c r="D59" s="215"/>
      <c r="E59" s="215"/>
      <c r="F59" s="215"/>
    </row>
    <row r="61" ht="12.75">
      <c r="A61" s="1" t="s">
        <v>657</v>
      </c>
    </row>
    <row r="62" ht="12.75">
      <c r="A62" s="1" t="s">
        <v>673</v>
      </c>
    </row>
    <row r="63" ht="12.75">
      <c r="A63" s="336" t="s">
        <v>219</v>
      </c>
    </row>
    <row r="64" ht="12.75">
      <c r="A64" s="336"/>
    </row>
    <row r="66" spans="1:3" ht="12.75">
      <c r="A66" s="499" t="s">
        <v>221</v>
      </c>
      <c r="B66" s="337"/>
      <c r="C66" s="338" t="s">
        <v>220</v>
      </c>
    </row>
    <row r="67" spans="1:3" ht="12.75">
      <c r="A67" s="500"/>
      <c r="B67" s="339" t="s">
        <v>222</v>
      </c>
      <c r="C67" s="340" t="s">
        <v>223</v>
      </c>
    </row>
    <row r="68" spans="1:3" ht="12.75">
      <c r="A68" s="501"/>
      <c r="B68" s="341"/>
      <c r="C68" s="340" t="s">
        <v>224</v>
      </c>
    </row>
    <row r="69" spans="1:3" ht="12.75">
      <c r="A69" s="224">
        <v>1</v>
      </c>
      <c r="B69" s="342" t="s">
        <v>225</v>
      </c>
      <c r="C69" s="343"/>
    </row>
    <row r="70" spans="1:3" ht="12.75">
      <c r="A70" s="339">
        <v>2</v>
      </c>
      <c r="B70" s="344" t="s">
        <v>226</v>
      </c>
      <c r="C70" s="345"/>
    </row>
    <row r="71" spans="1:3" ht="12.75">
      <c r="A71" s="341"/>
      <c r="B71" s="346" t="s">
        <v>227</v>
      </c>
      <c r="C71" s="347"/>
    </row>
    <row r="72" spans="1:3" ht="12.75">
      <c r="A72" s="339">
        <v>3</v>
      </c>
      <c r="B72" s="344" t="s">
        <v>228</v>
      </c>
      <c r="C72" s="345"/>
    </row>
    <row r="73" spans="1:3" ht="12.75">
      <c r="A73" s="341"/>
      <c r="B73" s="348" t="s">
        <v>229</v>
      </c>
      <c r="C73" s="347"/>
    </row>
    <row r="74" spans="1:3" ht="12.75">
      <c r="A74" s="341">
        <v>4</v>
      </c>
      <c r="B74" s="346" t="s">
        <v>230</v>
      </c>
      <c r="C74" s="347"/>
    </row>
    <row r="75" spans="1:3" ht="12.75">
      <c r="A75" s="339">
        <v>5</v>
      </c>
      <c r="B75" s="344" t="s">
        <v>231</v>
      </c>
      <c r="C75" s="345"/>
    </row>
    <row r="76" spans="1:3" ht="12.75">
      <c r="A76" s="341"/>
      <c r="B76" s="348" t="s">
        <v>232</v>
      </c>
      <c r="C76" s="347"/>
    </row>
    <row r="77" spans="1:3" ht="12.75">
      <c r="A77" s="224">
        <v>6</v>
      </c>
      <c r="B77" s="342" t="s">
        <v>233</v>
      </c>
      <c r="C77" s="343"/>
    </row>
    <row r="78" spans="1:3" ht="12.75">
      <c r="A78" s="224">
        <v>7</v>
      </c>
      <c r="B78" s="342" t="s">
        <v>234</v>
      </c>
      <c r="C78" s="343"/>
    </row>
    <row r="79" spans="1:3" ht="15.75">
      <c r="A79" s="346"/>
      <c r="B79" s="349" t="s">
        <v>214</v>
      </c>
      <c r="C79" s="347"/>
    </row>
    <row r="81" spans="2:3" ht="12.75">
      <c r="B81" s="336" t="s">
        <v>677</v>
      </c>
      <c r="C81" s="336"/>
    </row>
    <row r="82" spans="2:3" ht="12.75">
      <c r="B82" s="336" t="s">
        <v>235</v>
      </c>
      <c r="C82" s="336"/>
    </row>
    <row r="83" spans="2:3" ht="12.75">
      <c r="B83" s="336"/>
      <c r="C83" s="336"/>
    </row>
    <row r="85" spans="1:2" ht="12.75">
      <c r="A85" s="498" t="s">
        <v>285</v>
      </c>
      <c r="B85" s="498"/>
    </row>
    <row r="87" ht="12.75">
      <c r="C87" s="1" t="s">
        <v>236</v>
      </c>
    </row>
    <row r="88" ht="12.75">
      <c r="C88" s="1" t="s">
        <v>237</v>
      </c>
    </row>
  </sheetData>
  <mergeCells count="8">
    <mergeCell ref="A54:D54"/>
    <mergeCell ref="A59:C59"/>
    <mergeCell ref="A66:A68"/>
    <mergeCell ref="A85:B85"/>
    <mergeCell ref="A32:B32"/>
    <mergeCell ref="A1:D1"/>
    <mergeCell ref="A13:A15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E57" sqref="E57"/>
    </sheetView>
  </sheetViews>
  <sheetFormatPr defaultColWidth="9.140625" defaultRowHeight="12.75"/>
  <cols>
    <col min="1" max="2" width="9.28125" style="1" customWidth="1"/>
    <col min="3" max="3" width="9.140625" style="1" customWidth="1"/>
    <col min="4" max="4" width="22.28125" style="1" customWidth="1"/>
    <col min="5" max="5" width="12.421875" style="1" customWidth="1"/>
    <col min="6" max="6" width="11.28125" style="1" customWidth="1"/>
    <col min="7" max="7" width="11.140625" style="1" customWidth="1"/>
    <col min="8" max="8" width="12.8515625" style="1" customWidth="1"/>
    <col min="9" max="9" width="6.00390625" style="1" customWidth="1"/>
    <col min="10" max="10" width="9.28125" style="1" customWidth="1"/>
    <col min="11" max="11" width="9.140625" style="1" customWidth="1"/>
    <col min="12" max="12" width="14.7109375" style="1" customWidth="1"/>
    <col min="13" max="13" width="11.140625" style="1" customWidth="1"/>
    <col min="14" max="14" width="14.28125" style="1" customWidth="1"/>
    <col min="15" max="15" width="12.8515625" style="1" customWidth="1"/>
    <col min="16" max="16" width="15.28125" style="1" customWidth="1"/>
    <col min="17" max="16384" width="9.140625" style="1" customWidth="1"/>
  </cols>
  <sheetData>
    <row r="1" spans="1:8" ht="12" customHeight="1">
      <c r="A1" s="359" t="s">
        <v>49</v>
      </c>
      <c r="B1" s="359"/>
      <c r="C1" s="359"/>
      <c r="D1" s="359"/>
      <c r="E1" s="359"/>
      <c r="F1" s="359"/>
      <c r="G1" s="359"/>
      <c r="H1" s="359"/>
    </row>
    <row r="2" spans="7:8" ht="7.5" customHeight="1">
      <c r="G2" s="19"/>
      <c r="H2" s="20"/>
    </row>
    <row r="3" spans="1:8" ht="14.25" customHeight="1">
      <c r="A3" s="360" t="s">
        <v>50</v>
      </c>
      <c r="B3" s="360"/>
      <c r="C3" s="360"/>
      <c r="D3" s="360"/>
      <c r="E3" s="360"/>
      <c r="F3" s="360"/>
      <c r="G3" s="360"/>
      <c r="H3" s="360"/>
    </row>
    <row r="4" ht="11.25" customHeight="1">
      <c r="H4" s="2" t="s">
        <v>507</v>
      </c>
    </row>
    <row r="5" spans="1:8" ht="12.75">
      <c r="A5" s="361" t="s">
        <v>52</v>
      </c>
      <c r="B5" s="361"/>
      <c r="C5" s="361"/>
      <c r="D5" s="361"/>
      <c r="E5" s="361" t="s">
        <v>53</v>
      </c>
      <c r="F5" s="362" t="s">
        <v>54</v>
      </c>
      <c r="G5" s="362" t="s">
        <v>55</v>
      </c>
      <c r="H5" s="361" t="s">
        <v>56</v>
      </c>
    </row>
    <row r="6" spans="1:8" ht="9" customHeight="1">
      <c r="A6" s="361"/>
      <c r="B6" s="361"/>
      <c r="C6" s="361"/>
      <c r="D6" s="361"/>
      <c r="E6" s="361"/>
      <c r="F6" s="362"/>
      <c r="G6" s="362"/>
      <c r="H6" s="361"/>
    </row>
    <row r="7" spans="1:8" ht="12.75">
      <c r="A7" s="370" t="s">
        <v>57</v>
      </c>
      <c r="B7" s="370"/>
      <c r="C7" s="370"/>
      <c r="D7" s="370"/>
      <c r="E7" s="237">
        <f>SUM(E8+E13+E18+E24+E25)</f>
        <v>425659</v>
      </c>
      <c r="F7" s="237">
        <f>SUM(F8+F24+F25)</f>
        <v>10292</v>
      </c>
      <c r="G7" s="237">
        <f>SUM(G8+G24+G25)</f>
        <v>1175</v>
      </c>
      <c r="H7" s="237">
        <f>SUM(H8+H13+H18+H24+H25)</f>
        <v>437126</v>
      </c>
    </row>
    <row r="8" spans="1:8" ht="12.75">
      <c r="A8" s="370" t="s">
        <v>58</v>
      </c>
      <c r="B8" s="370"/>
      <c r="C8" s="370"/>
      <c r="D8" s="370"/>
      <c r="E8" s="237">
        <f>SUM(E9+E10+E11+E12)</f>
        <v>6484</v>
      </c>
      <c r="F8" s="237">
        <f>SUM(F9+F10+F11+F12)</f>
        <v>10242</v>
      </c>
      <c r="G8" s="237">
        <f>SUM(G9+G10+G11+G12)</f>
        <v>1175</v>
      </c>
      <c r="H8" s="237">
        <f>SUM(H9+H10+H11+H12)</f>
        <v>17901</v>
      </c>
    </row>
    <row r="9" spans="1:8" ht="12.75">
      <c r="A9" s="369" t="s">
        <v>59</v>
      </c>
      <c r="B9" s="369"/>
      <c r="C9" s="369"/>
      <c r="D9" s="369"/>
      <c r="E9" s="238"/>
      <c r="F9" s="238"/>
      <c r="G9" s="238">
        <v>1175</v>
      </c>
      <c r="H9" s="238">
        <f>SUM(E9+F9+G9)</f>
        <v>1175</v>
      </c>
    </row>
    <row r="10" spans="1:8" ht="12.75">
      <c r="A10" s="358" t="s">
        <v>60</v>
      </c>
      <c r="B10" s="358"/>
      <c r="C10" s="358"/>
      <c r="D10" s="358"/>
      <c r="E10" s="238"/>
      <c r="F10" s="238">
        <v>9492</v>
      </c>
      <c r="G10" s="238"/>
      <c r="H10" s="238">
        <f>SUM(E10+F10+G10)</f>
        <v>9492</v>
      </c>
    </row>
    <row r="11" spans="1:8" ht="12.75">
      <c r="A11" s="369" t="s">
        <v>61</v>
      </c>
      <c r="B11" s="369"/>
      <c r="C11" s="369"/>
      <c r="D11" s="369"/>
      <c r="E11" s="238">
        <v>6479</v>
      </c>
      <c r="F11" s="238">
        <v>750</v>
      </c>
      <c r="G11" s="238"/>
      <c r="H11" s="238">
        <f>SUM(E11:G11)</f>
        <v>7229</v>
      </c>
    </row>
    <row r="12" spans="1:8" ht="12.75">
      <c r="A12" s="369" t="s">
        <v>62</v>
      </c>
      <c r="B12" s="369"/>
      <c r="C12" s="369"/>
      <c r="D12" s="369"/>
      <c r="E12" s="238">
        <v>5</v>
      </c>
      <c r="F12" s="238"/>
      <c r="G12" s="238"/>
      <c r="H12" s="238">
        <v>5</v>
      </c>
    </row>
    <row r="13" spans="1:8" ht="12.75">
      <c r="A13" s="388" t="s">
        <v>8</v>
      </c>
      <c r="B13" s="388"/>
      <c r="C13" s="388"/>
      <c r="D13" s="388"/>
      <c r="E13" s="237">
        <f>SUM(E14+E15+E16+E17)</f>
        <v>80705</v>
      </c>
      <c r="F13" s="238" t="s">
        <v>64</v>
      </c>
      <c r="G13" s="238" t="s">
        <v>64</v>
      </c>
      <c r="H13" s="237">
        <f>SUM(E13)</f>
        <v>80705</v>
      </c>
    </row>
    <row r="14" spans="1:8" ht="12.75">
      <c r="A14" s="369" t="s">
        <v>63</v>
      </c>
      <c r="B14" s="369"/>
      <c r="C14" s="369"/>
      <c r="D14" s="369"/>
      <c r="E14" s="238">
        <v>6825</v>
      </c>
      <c r="F14" s="238" t="s">
        <v>64</v>
      </c>
      <c r="G14" s="238" t="s">
        <v>64</v>
      </c>
      <c r="H14" s="238">
        <f>SUM(E14)</f>
        <v>6825</v>
      </c>
    </row>
    <row r="15" spans="1:8" ht="12.75">
      <c r="A15" s="369" t="s">
        <v>65</v>
      </c>
      <c r="B15" s="369"/>
      <c r="C15" s="369"/>
      <c r="D15" s="369"/>
      <c r="E15" s="238">
        <v>72180</v>
      </c>
      <c r="F15" s="238" t="s">
        <v>64</v>
      </c>
      <c r="G15" s="238" t="s">
        <v>64</v>
      </c>
      <c r="H15" s="238">
        <f aca="true" t="shared" si="0" ref="H15:H20">SUM(E15)</f>
        <v>72180</v>
      </c>
    </row>
    <row r="16" spans="1:8" ht="12.75">
      <c r="A16" s="369" t="s">
        <v>66</v>
      </c>
      <c r="B16" s="369"/>
      <c r="C16" s="369"/>
      <c r="D16" s="369"/>
      <c r="E16" s="238">
        <v>200</v>
      </c>
      <c r="F16" s="238" t="s">
        <v>64</v>
      </c>
      <c r="G16" s="238" t="s">
        <v>64</v>
      </c>
      <c r="H16" s="238">
        <f t="shared" si="0"/>
        <v>200</v>
      </c>
    </row>
    <row r="17" spans="1:8" ht="12.75">
      <c r="A17" s="369" t="s">
        <v>67</v>
      </c>
      <c r="B17" s="369"/>
      <c r="C17" s="369"/>
      <c r="D17" s="369"/>
      <c r="E17" s="238">
        <v>1500</v>
      </c>
      <c r="F17" s="238" t="s">
        <v>64</v>
      </c>
      <c r="G17" s="238" t="s">
        <v>64</v>
      </c>
      <c r="H17" s="238">
        <f t="shared" si="0"/>
        <v>1500</v>
      </c>
    </row>
    <row r="18" spans="1:8" ht="12.75">
      <c r="A18" s="388" t="s">
        <v>68</v>
      </c>
      <c r="B18" s="388"/>
      <c r="C18" s="388"/>
      <c r="D18" s="388"/>
      <c r="E18" s="237">
        <f>SUM(E19+E20)</f>
        <v>235369</v>
      </c>
      <c r="F18" s="238" t="s">
        <v>64</v>
      </c>
      <c r="G18" s="238" t="s">
        <v>64</v>
      </c>
      <c r="H18" s="237">
        <f t="shared" si="0"/>
        <v>235369</v>
      </c>
    </row>
    <row r="19" spans="1:8" ht="12.75">
      <c r="A19" s="369" t="s">
        <v>69</v>
      </c>
      <c r="B19" s="369"/>
      <c r="C19" s="369"/>
      <c r="D19" s="369"/>
      <c r="E19" s="238">
        <v>139483</v>
      </c>
      <c r="F19" s="238" t="s">
        <v>64</v>
      </c>
      <c r="G19" s="238" t="s">
        <v>64</v>
      </c>
      <c r="H19" s="238">
        <f t="shared" si="0"/>
        <v>139483</v>
      </c>
    </row>
    <row r="20" spans="1:8" ht="12.75">
      <c r="A20" s="369" t="s">
        <v>70</v>
      </c>
      <c r="B20" s="369"/>
      <c r="C20" s="369"/>
      <c r="D20" s="369"/>
      <c r="E20" s="238">
        <v>95886</v>
      </c>
      <c r="F20" s="238" t="s">
        <v>64</v>
      </c>
      <c r="G20" s="238" t="s">
        <v>64</v>
      </c>
      <c r="H20" s="238">
        <f t="shared" si="0"/>
        <v>95886</v>
      </c>
    </row>
    <row r="21" spans="1:8" ht="12.75">
      <c r="A21" s="369" t="s">
        <v>71</v>
      </c>
      <c r="B21" s="369"/>
      <c r="C21" s="369"/>
      <c r="D21" s="369"/>
      <c r="E21" s="238"/>
      <c r="F21" s="238" t="s">
        <v>64</v>
      </c>
      <c r="G21" s="238" t="s">
        <v>64</v>
      </c>
      <c r="H21" s="238"/>
    </row>
    <row r="22" spans="1:8" ht="12.75">
      <c r="A22" s="372" t="s">
        <v>72</v>
      </c>
      <c r="B22" s="372"/>
      <c r="C22" s="372"/>
      <c r="D22" s="372"/>
      <c r="E22" s="238"/>
      <c r="F22" s="238" t="s">
        <v>64</v>
      </c>
      <c r="G22" s="238" t="s">
        <v>64</v>
      </c>
      <c r="H22" s="238"/>
    </row>
    <row r="23" spans="1:8" ht="12.75">
      <c r="A23" s="372" t="s">
        <v>73</v>
      </c>
      <c r="B23" s="372"/>
      <c r="C23" s="372"/>
      <c r="D23" s="372"/>
      <c r="E23" s="238"/>
      <c r="F23" s="238" t="s">
        <v>64</v>
      </c>
      <c r="G23" s="238" t="s">
        <v>64</v>
      </c>
      <c r="H23" s="238"/>
    </row>
    <row r="24" spans="1:8" ht="12.75">
      <c r="A24" s="368" t="s">
        <v>74</v>
      </c>
      <c r="B24" s="368"/>
      <c r="C24" s="368"/>
      <c r="D24" s="368"/>
      <c r="E24" s="237">
        <v>103101</v>
      </c>
      <c r="F24" s="238"/>
      <c r="G24" s="238"/>
      <c r="H24" s="237">
        <f>SUM(E24+F24+G24)</f>
        <v>103101</v>
      </c>
    </row>
    <row r="25" spans="1:8" ht="12.75">
      <c r="A25" s="374" t="s">
        <v>75</v>
      </c>
      <c r="B25" s="374"/>
      <c r="C25" s="374"/>
      <c r="D25" s="374"/>
      <c r="E25" s="238"/>
      <c r="F25" s="237">
        <v>50</v>
      </c>
      <c r="G25" s="238"/>
      <c r="H25" s="237">
        <f>SUM(E25+F25+G25)</f>
        <v>50</v>
      </c>
    </row>
    <row r="26" spans="1:8" ht="12.75">
      <c r="A26" s="388" t="s">
        <v>15</v>
      </c>
      <c r="B26" s="388"/>
      <c r="C26" s="388"/>
      <c r="D26" s="388"/>
      <c r="E26" s="237">
        <f>SUM(E27+E32+E34+E35)</f>
        <v>753652</v>
      </c>
      <c r="F26" s="237"/>
      <c r="G26" s="237"/>
      <c r="H26" s="237">
        <f>SUM(H27+H32+H34+H35)</f>
        <v>753652</v>
      </c>
    </row>
    <row r="27" spans="1:8" ht="12.75">
      <c r="A27" s="388" t="s">
        <v>17</v>
      </c>
      <c r="B27" s="388"/>
      <c r="C27" s="388"/>
      <c r="D27" s="388"/>
      <c r="E27" s="237">
        <f>SUM(E31+E30+E29+E28)</f>
        <v>60322</v>
      </c>
      <c r="F27" s="237"/>
      <c r="G27" s="237"/>
      <c r="H27" s="237">
        <f>SUM(H31+H30+H29+H28)</f>
        <v>60322</v>
      </c>
    </row>
    <row r="28" spans="1:8" ht="12.75">
      <c r="A28" s="381" t="s">
        <v>76</v>
      </c>
      <c r="B28" s="381"/>
      <c r="C28" s="381"/>
      <c r="D28" s="381"/>
      <c r="E28" s="26"/>
      <c r="F28" s="238"/>
      <c r="G28" s="238"/>
      <c r="H28" s="238"/>
    </row>
    <row r="29" spans="1:8" ht="12.75" customHeight="1">
      <c r="A29" s="371" t="s">
        <v>77</v>
      </c>
      <c r="B29" s="371"/>
      <c r="C29" s="371"/>
      <c r="D29" s="371"/>
      <c r="E29" s="26">
        <v>60322</v>
      </c>
      <c r="F29" s="238"/>
      <c r="G29" s="238"/>
      <c r="H29" s="238">
        <f>SUM(E29)</f>
        <v>60322</v>
      </c>
    </row>
    <row r="30" spans="1:8" ht="12.75" customHeight="1">
      <c r="A30" s="375" t="s">
        <v>78</v>
      </c>
      <c r="B30" s="376"/>
      <c r="C30" s="376"/>
      <c r="D30" s="377"/>
      <c r="E30" s="26"/>
      <c r="F30" s="238"/>
      <c r="G30" s="238"/>
      <c r="H30" s="238"/>
    </row>
    <row r="31" spans="1:8" ht="12.75" customHeight="1">
      <c r="A31" s="375" t="s">
        <v>79</v>
      </c>
      <c r="B31" s="376"/>
      <c r="C31" s="376"/>
      <c r="D31" s="377"/>
      <c r="E31" s="26"/>
      <c r="F31" s="238"/>
      <c r="G31" s="238"/>
      <c r="H31" s="238"/>
    </row>
    <row r="32" spans="1:8" ht="12.75" customHeight="1">
      <c r="A32" s="378" t="s">
        <v>80</v>
      </c>
      <c r="B32" s="379"/>
      <c r="C32" s="379"/>
      <c r="D32" s="380"/>
      <c r="E32" s="26"/>
      <c r="F32" s="238" t="s">
        <v>64</v>
      </c>
      <c r="G32" s="238" t="s">
        <v>64</v>
      </c>
      <c r="H32" s="238"/>
    </row>
    <row r="33" spans="1:8" ht="12.75" customHeight="1">
      <c r="A33" s="375" t="s">
        <v>81</v>
      </c>
      <c r="B33" s="376"/>
      <c r="C33" s="376"/>
      <c r="D33" s="377"/>
      <c r="E33" s="26"/>
      <c r="F33" s="238" t="s">
        <v>64</v>
      </c>
      <c r="G33" s="238" t="s">
        <v>64</v>
      </c>
      <c r="H33" s="238"/>
    </row>
    <row r="34" spans="1:8" ht="12.75">
      <c r="A34" s="392" t="s">
        <v>21</v>
      </c>
      <c r="B34" s="393"/>
      <c r="C34" s="393"/>
      <c r="D34" s="394"/>
      <c r="E34" s="25">
        <v>693330</v>
      </c>
      <c r="F34" s="25"/>
      <c r="G34" s="25"/>
      <c r="H34" s="25">
        <f>SUM(E34:G34)</f>
        <v>693330</v>
      </c>
    </row>
    <row r="35" spans="1:8" ht="12.75">
      <c r="A35" s="374" t="s">
        <v>82</v>
      </c>
      <c r="B35" s="374"/>
      <c r="C35" s="374"/>
      <c r="D35" s="374"/>
      <c r="E35" s="23"/>
      <c r="F35" s="22"/>
      <c r="G35" s="22"/>
      <c r="H35" s="25">
        <f>SUM(E35:G35)</f>
        <v>0</v>
      </c>
    </row>
    <row r="36" spans="1:8" ht="12.75" customHeight="1">
      <c r="A36" s="374" t="s">
        <v>25</v>
      </c>
      <c r="B36" s="374"/>
      <c r="C36" s="374"/>
      <c r="D36" s="374"/>
      <c r="E36" s="236">
        <f>SUM(E37+E38)</f>
        <v>5858</v>
      </c>
      <c r="F36" s="22"/>
      <c r="G36" s="22"/>
      <c r="H36" s="25">
        <f>SUM(E36:G36)</f>
        <v>5858</v>
      </c>
    </row>
    <row r="37" spans="1:8" ht="12.75" customHeight="1">
      <c r="A37" s="401" t="s">
        <v>83</v>
      </c>
      <c r="B37" s="402"/>
      <c r="C37" s="402"/>
      <c r="D37" s="373"/>
      <c r="E37" s="23"/>
      <c r="F37" s="22"/>
      <c r="G37" s="22"/>
      <c r="H37" s="25">
        <f>SUM(E37:G37)</f>
        <v>0</v>
      </c>
    </row>
    <row r="38" spans="1:8" ht="12.75">
      <c r="A38" s="385" t="s">
        <v>28</v>
      </c>
      <c r="B38" s="386"/>
      <c r="C38" s="386"/>
      <c r="D38" s="387"/>
      <c r="E38" s="229">
        <v>5858</v>
      </c>
      <c r="F38" s="25"/>
      <c r="G38" s="25"/>
      <c r="H38" s="25">
        <f>SUM(E38:G38)</f>
        <v>5858</v>
      </c>
    </row>
    <row r="39" spans="1:8" ht="12.75">
      <c r="A39" s="388" t="s">
        <v>33</v>
      </c>
      <c r="B39" s="388"/>
      <c r="C39" s="388"/>
      <c r="D39" s="388"/>
      <c r="E39" s="229">
        <f>SUM(E7+E26+E36)</f>
        <v>1185169</v>
      </c>
      <c r="F39" s="229">
        <f>SUM(F7+F26+F36)</f>
        <v>10292</v>
      </c>
      <c r="G39" s="229">
        <f>SUM(G7+G26+G36)</f>
        <v>1175</v>
      </c>
      <c r="H39" s="229">
        <f>SUM(H7+H26+H36)</f>
        <v>1196636</v>
      </c>
    </row>
    <row r="40" spans="1:8" ht="12.75" customHeight="1">
      <c r="A40" s="392" t="s">
        <v>84</v>
      </c>
      <c r="B40" s="393"/>
      <c r="C40" s="393"/>
      <c r="D40" s="394"/>
      <c r="E40" s="231">
        <f>SUM(E41+E44+E51)</f>
        <v>123132</v>
      </c>
      <c r="F40" s="22"/>
      <c r="G40" s="22"/>
      <c r="H40" s="22">
        <f>SUM(E40)</f>
        <v>123132</v>
      </c>
    </row>
    <row r="41" spans="1:8" ht="12.75" customHeight="1">
      <c r="A41" s="392" t="s">
        <v>85</v>
      </c>
      <c r="B41" s="393"/>
      <c r="C41" s="393"/>
      <c r="D41" s="394"/>
      <c r="E41" s="31"/>
      <c r="F41" s="22"/>
      <c r="G41" s="22"/>
      <c r="H41" s="22"/>
    </row>
    <row r="42" spans="1:8" ht="12.75" customHeight="1">
      <c r="A42" s="385" t="s">
        <v>86</v>
      </c>
      <c r="B42" s="386"/>
      <c r="C42" s="386"/>
      <c r="D42" s="387"/>
      <c r="E42" s="31"/>
      <c r="F42" s="22"/>
      <c r="G42" s="22"/>
      <c r="H42" s="22"/>
    </row>
    <row r="43" spans="1:8" ht="12.75" customHeight="1">
      <c r="A43" s="385" t="s">
        <v>87</v>
      </c>
      <c r="B43" s="386"/>
      <c r="C43" s="386"/>
      <c r="D43" s="387"/>
      <c r="E43" s="31"/>
      <c r="F43" s="22"/>
      <c r="G43" s="22"/>
      <c r="H43" s="22"/>
    </row>
    <row r="44" spans="1:8" ht="22.5" customHeight="1">
      <c r="A44" s="398" t="s">
        <v>88</v>
      </c>
      <c r="B44" s="399"/>
      <c r="C44" s="399"/>
      <c r="D44" s="400"/>
      <c r="E44" s="25"/>
      <c r="F44" s="34"/>
      <c r="G44" s="34"/>
      <c r="H44" s="34"/>
    </row>
    <row r="45" spans="1:8" ht="12.75">
      <c r="A45" s="392" t="s">
        <v>89</v>
      </c>
      <c r="B45" s="393"/>
      <c r="C45" s="393"/>
      <c r="D45" s="394"/>
      <c r="E45" s="22"/>
      <c r="F45" s="22"/>
      <c r="G45" s="22"/>
      <c r="H45" s="22"/>
    </row>
    <row r="46" spans="1:8" ht="12.75">
      <c r="A46" s="385" t="s">
        <v>90</v>
      </c>
      <c r="B46" s="386"/>
      <c r="C46" s="386"/>
      <c r="D46" s="387"/>
      <c r="E46" s="22"/>
      <c r="F46" s="22"/>
      <c r="G46" s="22"/>
      <c r="H46" s="22"/>
    </row>
    <row r="47" spans="1:8" ht="12.75">
      <c r="A47" s="385" t="s">
        <v>87</v>
      </c>
      <c r="B47" s="386"/>
      <c r="C47" s="386"/>
      <c r="D47" s="387"/>
      <c r="E47" s="25"/>
      <c r="F47" s="25"/>
      <c r="G47" s="25"/>
      <c r="H47" s="25"/>
    </row>
    <row r="48" spans="1:8" ht="12.75">
      <c r="A48" s="392" t="s">
        <v>91</v>
      </c>
      <c r="B48" s="393"/>
      <c r="C48" s="393"/>
      <c r="D48" s="394"/>
      <c r="E48" s="23"/>
      <c r="F48" s="22"/>
      <c r="G48" s="22"/>
      <c r="H48" s="22"/>
    </row>
    <row r="49" spans="1:8" ht="12.75">
      <c r="A49" s="385" t="s">
        <v>92</v>
      </c>
      <c r="B49" s="386"/>
      <c r="C49" s="386"/>
      <c r="D49" s="387"/>
      <c r="E49" s="23"/>
      <c r="F49" s="25"/>
      <c r="G49" s="25"/>
      <c r="H49" s="25"/>
    </row>
    <row r="50" spans="1:8" ht="12.75" customHeight="1">
      <c r="A50" s="385" t="s">
        <v>87</v>
      </c>
      <c r="B50" s="386"/>
      <c r="C50" s="386"/>
      <c r="D50" s="387"/>
      <c r="E50" s="25"/>
      <c r="F50" s="22"/>
      <c r="G50" s="22"/>
      <c r="H50" s="22"/>
    </row>
    <row r="51" spans="1:8" ht="12.75" customHeight="1">
      <c r="A51" s="395" t="s">
        <v>93</v>
      </c>
      <c r="B51" s="396"/>
      <c r="C51" s="396"/>
      <c r="D51" s="397"/>
      <c r="E51" s="25">
        <f>SUM(E52+E55)</f>
        <v>123132</v>
      </c>
      <c r="F51" s="22" t="s">
        <v>94</v>
      </c>
      <c r="G51" s="22" t="s">
        <v>94</v>
      </c>
      <c r="H51" s="25">
        <f>SUM(E51)</f>
        <v>123132</v>
      </c>
    </row>
    <row r="52" spans="1:8" ht="12.75">
      <c r="A52" s="389" t="s">
        <v>95</v>
      </c>
      <c r="B52" s="390"/>
      <c r="C52" s="390"/>
      <c r="D52" s="391"/>
      <c r="E52" s="22"/>
      <c r="F52" s="22" t="s">
        <v>94</v>
      </c>
      <c r="G52" s="22" t="s">
        <v>94</v>
      </c>
      <c r="H52" s="22"/>
    </row>
    <row r="53" spans="1:8" ht="12.75">
      <c r="A53" s="385" t="s">
        <v>86</v>
      </c>
      <c r="B53" s="386"/>
      <c r="C53" s="386"/>
      <c r="D53" s="387"/>
      <c r="E53" s="22"/>
      <c r="F53" s="22" t="s">
        <v>94</v>
      </c>
      <c r="G53" s="22" t="s">
        <v>94</v>
      </c>
      <c r="H53" s="22"/>
    </row>
    <row r="54" spans="1:8" ht="12.75">
      <c r="A54" s="385" t="s">
        <v>87</v>
      </c>
      <c r="B54" s="386"/>
      <c r="C54" s="386"/>
      <c r="D54" s="387"/>
      <c r="E54" s="25"/>
      <c r="F54" s="22" t="s">
        <v>94</v>
      </c>
      <c r="G54" s="22" t="s">
        <v>94</v>
      </c>
      <c r="H54" s="22"/>
    </row>
    <row r="55" spans="1:8" ht="12.75">
      <c r="A55" s="389" t="s">
        <v>96</v>
      </c>
      <c r="B55" s="390"/>
      <c r="C55" s="390"/>
      <c r="D55" s="391"/>
      <c r="E55" s="22">
        <f>SUM(E56+E57)</f>
        <v>123132</v>
      </c>
      <c r="F55" s="22"/>
      <c r="G55" s="22"/>
      <c r="H55" s="22">
        <f>SUM(E55)</f>
        <v>123132</v>
      </c>
    </row>
    <row r="56" spans="1:8" ht="12.75">
      <c r="A56" s="385" t="s">
        <v>86</v>
      </c>
      <c r="B56" s="386"/>
      <c r="C56" s="386"/>
      <c r="D56" s="387"/>
      <c r="E56" s="22">
        <v>123132</v>
      </c>
      <c r="F56" s="22"/>
      <c r="G56" s="22"/>
      <c r="H56" s="22">
        <f>SUM(E56)</f>
        <v>123132</v>
      </c>
    </row>
    <row r="57" spans="1:8" ht="12.75">
      <c r="A57" s="385" t="s">
        <v>87</v>
      </c>
      <c r="B57" s="386"/>
      <c r="C57" s="386"/>
      <c r="D57" s="387"/>
      <c r="E57" s="22"/>
      <c r="F57" s="22"/>
      <c r="G57" s="22"/>
      <c r="H57" s="22"/>
    </row>
    <row r="58" spans="1:8" ht="12.75">
      <c r="A58" s="388" t="s">
        <v>43</v>
      </c>
      <c r="B58" s="388"/>
      <c r="C58" s="388"/>
      <c r="D58" s="388"/>
      <c r="E58" s="25">
        <f>SUM(E39+E40)</f>
        <v>1308301</v>
      </c>
      <c r="F58" s="25">
        <f>SUM(F39+F40)</f>
        <v>10292</v>
      </c>
      <c r="G58" s="25">
        <f>SUM(G39+G40)</f>
        <v>1175</v>
      </c>
      <c r="H58" s="25">
        <f>SUM(H39+H40)</f>
        <v>1319768</v>
      </c>
    </row>
  </sheetData>
  <mergeCells count="59">
    <mergeCell ref="A1:H1"/>
    <mergeCell ref="A3:H3"/>
    <mergeCell ref="A5:D6"/>
    <mergeCell ref="E5:E6"/>
    <mergeCell ref="F5:F6"/>
    <mergeCell ref="G5:G6"/>
    <mergeCell ref="H5:H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23:D23"/>
    <mergeCell ref="A24:D24"/>
    <mergeCell ref="A25:D25"/>
    <mergeCell ref="A19:D19"/>
    <mergeCell ref="A20:D20"/>
    <mergeCell ref="A21:D21"/>
    <mergeCell ref="A22:D22"/>
    <mergeCell ref="A26:D26"/>
    <mergeCell ref="A27:D27"/>
    <mergeCell ref="A28:D28"/>
    <mergeCell ref="A29:D29"/>
    <mergeCell ref="A30:D30"/>
    <mergeCell ref="A31:D31"/>
    <mergeCell ref="A32:D32"/>
    <mergeCell ref="A33:D33"/>
    <mergeCell ref="A37:D37"/>
    <mergeCell ref="A38:D38"/>
    <mergeCell ref="A39:D39"/>
    <mergeCell ref="A34:D34"/>
    <mergeCell ref="A35:D35"/>
    <mergeCell ref="A36:D36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6:D56"/>
    <mergeCell ref="A57:D57"/>
    <mergeCell ref="A58:D58"/>
    <mergeCell ref="A52:D52"/>
    <mergeCell ref="A53:D53"/>
    <mergeCell ref="A54:D54"/>
    <mergeCell ref="A55:D55"/>
  </mergeCells>
  <printOptions/>
  <pageMargins left="0.75" right="0.75" top="1" bottom="1" header="0.5" footer="0.5"/>
  <pageSetup horizontalDpi="300" verticalDpi="3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J24" sqref="J24"/>
    </sheetView>
  </sheetViews>
  <sheetFormatPr defaultColWidth="9.140625" defaultRowHeight="12.75"/>
  <cols>
    <col min="1" max="1" width="41.140625" style="1" customWidth="1"/>
    <col min="2" max="2" width="12.28125" style="1" customWidth="1"/>
    <col min="3" max="3" width="12.140625" style="1" customWidth="1"/>
    <col min="4" max="4" width="12.00390625" style="1" customWidth="1"/>
    <col min="5" max="6" width="12.421875" style="1" customWidth="1"/>
    <col min="7" max="7" width="12.57421875" style="1" customWidth="1"/>
    <col min="8" max="8" width="17.140625" style="1" customWidth="1"/>
    <col min="9" max="16384" width="9.140625" style="1" customWidth="1"/>
  </cols>
  <sheetData>
    <row r="2" spans="7:8" ht="12.75" customHeight="1">
      <c r="G2" s="19"/>
      <c r="H2" s="19"/>
    </row>
    <row r="3" ht="16.5" customHeight="1">
      <c r="H3" s="41" t="s">
        <v>665</v>
      </c>
    </row>
    <row r="4" ht="15.75">
      <c r="G4" s="19"/>
    </row>
    <row r="6" spans="1:8" ht="12.75" customHeight="1">
      <c r="A6" s="503" t="s">
        <v>659</v>
      </c>
      <c r="B6" s="503"/>
      <c r="C6" s="503"/>
      <c r="D6" s="503"/>
      <c r="E6" s="503"/>
      <c r="F6" s="503"/>
      <c r="G6" s="503"/>
      <c r="H6" s="503"/>
    </row>
    <row r="7" spans="1:8" ht="15.75" customHeight="1">
      <c r="A7" s="360" t="s">
        <v>537</v>
      </c>
      <c r="B7" s="360"/>
      <c r="C7" s="360"/>
      <c r="D7" s="360"/>
      <c r="E7" s="360"/>
      <c r="F7" s="360"/>
      <c r="G7" s="360"/>
      <c r="H7" s="360"/>
    </row>
    <row r="8" ht="12.75">
      <c r="C8" s="1" t="s">
        <v>365</v>
      </c>
    </row>
    <row r="10" ht="13.5" thickBot="1">
      <c r="H10" s="62" t="s">
        <v>667</v>
      </c>
    </row>
    <row r="11" spans="1:8" ht="16.5" thickBot="1">
      <c r="A11" s="350" t="s">
        <v>660</v>
      </c>
      <c r="B11" s="351" t="s">
        <v>538</v>
      </c>
      <c r="C11" s="351" t="s">
        <v>366</v>
      </c>
      <c r="D11" s="351" t="s">
        <v>540</v>
      </c>
      <c r="E11" s="351" t="s">
        <v>367</v>
      </c>
      <c r="F11" s="357" t="s">
        <v>368</v>
      </c>
      <c r="G11" s="357" t="s">
        <v>666</v>
      </c>
      <c r="H11" s="357" t="s">
        <v>214</v>
      </c>
    </row>
    <row r="12" spans="1:8" ht="15" customHeight="1">
      <c r="A12" s="46" t="s">
        <v>661</v>
      </c>
      <c r="B12" s="51">
        <v>2332</v>
      </c>
      <c r="C12" s="51">
        <v>2332</v>
      </c>
      <c r="D12" s="51">
        <v>2332</v>
      </c>
      <c r="E12" s="51">
        <v>2332</v>
      </c>
      <c r="F12" s="352">
        <v>2332</v>
      </c>
      <c r="G12" s="352">
        <v>20433</v>
      </c>
      <c r="H12" s="352">
        <f>SUM(B12:G12)</f>
        <v>32093</v>
      </c>
    </row>
    <row r="13" spans="1:8" ht="15" customHeight="1">
      <c r="A13" s="46" t="s">
        <v>662</v>
      </c>
      <c r="B13" s="51"/>
      <c r="C13" s="51"/>
      <c r="D13" s="51"/>
      <c r="E13" s="51"/>
      <c r="F13" s="352"/>
      <c r="G13" s="352"/>
      <c r="H13" s="352">
        <f>SUM(B13:G13)</f>
        <v>0</v>
      </c>
    </row>
    <row r="14" spans="1:8" ht="15" customHeight="1" thickBot="1">
      <c r="A14" s="353" t="s">
        <v>663</v>
      </c>
      <c r="B14" s="354">
        <v>6440</v>
      </c>
      <c r="C14" s="354"/>
      <c r="D14" s="354"/>
      <c r="E14" s="354"/>
      <c r="F14" s="355"/>
      <c r="G14" s="355"/>
      <c r="H14" s="352">
        <f>SUM(B14:G14)</f>
        <v>6440</v>
      </c>
    </row>
    <row r="15" spans="1:8" ht="17.25" customHeight="1" thickBot="1">
      <c r="A15" s="356" t="s">
        <v>664</v>
      </c>
      <c r="B15" s="59">
        <f aca="true" t="shared" si="0" ref="B15:G15">SUM(B12:B14)</f>
        <v>8772</v>
      </c>
      <c r="C15" s="59">
        <f t="shared" si="0"/>
        <v>2332</v>
      </c>
      <c r="D15" s="59">
        <f t="shared" si="0"/>
        <v>2332</v>
      </c>
      <c r="E15" s="59">
        <f t="shared" si="0"/>
        <v>2332</v>
      </c>
      <c r="F15" s="59">
        <f t="shared" si="0"/>
        <v>2332</v>
      </c>
      <c r="G15" s="59">
        <f t="shared" si="0"/>
        <v>20433</v>
      </c>
      <c r="H15" s="59">
        <f>SUM(H12:H14)</f>
        <v>38533</v>
      </c>
    </row>
  </sheetData>
  <mergeCells count="2">
    <mergeCell ref="A6:H6"/>
    <mergeCell ref="A7:H7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31">
      <selection activeCell="N21" sqref="M21:N23"/>
    </sheetView>
  </sheetViews>
  <sheetFormatPr defaultColWidth="9.140625" defaultRowHeight="12.75"/>
  <cols>
    <col min="1" max="1" width="38.00390625" style="1" customWidth="1"/>
    <col min="2" max="2" width="13.00390625" style="1" customWidth="1"/>
    <col min="3" max="3" width="11.421875" style="1" customWidth="1"/>
    <col min="4" max="4" width="12.57421875" style="1" customWidth="1"/>
    <col min="5" max="5" width="13.00390625" style="1" customWidth="1"/>
    <col min="6" max="16384" width="9.140625" style="1" customWidth="1"/>
  </cols>
  <sheetData>
    <row r="1" spans="1:5" ht="12.75">
      <c r="A1" s="359" t="s">
        <v>575</v>
      </c>
      <c r="B1" s="359"/>
      <c r="C1" s="359"/>
      <c r="D1" s="359"/>
      <c r="E1" s="359"/>
    </row>
    <row r="2" spans="1:5" ht="16.5" customHeight="1">
      <c r="A2" s="360" t="s">
        <v>574</v>
      </c>
      <c r="B2" s="360"/>
      <c r="C2" s="360"/>
      <c r="D2" s="360"/>
      <c r="E2" s="360"/>
    </row>
    <row r="3" spans="1:5" ht="12" customHeight="1" thickBot="1">
      <c r="A3" s="363" t="s">
        <v>507</v>
      </c>
      <c r="B3" s="363"/>
      <c r="C3" s="363"/>
      <c r="D3" s="363"/>
      <c r="E3" s="363"/>
    </row>
    <row r="4" spans="1:5" ht="17.25" customHeight="1">
      <c r="A4" s="411" t="s">
        <v>52</v>
      </c>
      <c r="B4" s="413" t="s">
        <v>53</v>
      </c>
      <c r="C4" s="415" t="s">
        <v>97</v>
      </c>
      <c r="D4" s="415" t="s">
        <v>98</v>
      </c>
      <c r="E4" s="417" t="s">
        <v>99</v>
      </c>
    </row>
    <row r="5" spans="1:5" ht="9" customHeight="1" thickBot="1">
      <c r="A5" s="412"/>
      <c r="B5" s="414"/>
      <c r="C5" s="416"/>
      <c r="D5" s="416"/>
      <c r="E5" s="418"/>
    </row>
    <row r="6" spans="1:5" ht="12.75">
      <c r="A6" s="239" t="s">
        <v>100</v>
      </c>
      <c r="B6" s="240"/>
      <c r="C6" s="241"/>
      <c r="D6" s="240">
        <v>75</v>
      </c>
      <c r="E6" s="241">
        <f>SUM(B6+C6+D6)</f>
        <v>75</v>
      </c>
    </row>
    <row r="7" spans="1:5" ht="12.75">
      <c r="A7" s="242" t="s">
        <v>101</v>
      </c>
      <c r="B7" s="243"/>
      <c r="C7" s="244"/>
      <c r="D7" s="245"/>
      <c r="E7" s="244"/>
    </row>
    <row r="8" spans="1:5" ht="13.5" thickBot="1">
      <c r="A8" s="246" t="s">
        <v>102</v>
      </c>
      <c r="B8" s="247"/>
      <c r="C8" s="248"/>
      <c r="D8" s="247">
        <v>1100</v>
      </c>
      <c r="E8" s="249">
        <f>SUM(B8+C8+D8)</f>
        <v>1100</v>
      </c>
    </row>
    <row r="9" spans="1:5" ht="15" customHeight="1" thickBot="1">
      <c r="A9" s="250" t="s">
        <v>103</v>
      </c>
      <c r="B9" s="251"/>
      <c r="C9" s="252"/>
      <c r="D9" s="251">
        <f>SUM(D8+D6)</f>
        <v>1175</v>
      </c>
      <c r="E9" s="252">
        <f>SUM(B9+C9+D9)</f>
        <v>1175</v>
      </c>
    </row>
    <row r="10" spans="1:5" ht="15" customHeight="1">
      <c r="A10" s="37"/>
      <c r="B10" s="38"/>
      <c r="C10" s="38"/>
      <c r="D10" s="38"/>
      <c r="E10" s="38"/>
    </row>
    <row r="11" spans="1:5" ht="15" customHeight="1">
      <c r="A11" s="359" t="s">
        <v>578</v>
      </c>
      <c r="B11" s="359"/>
      <c r="C11" s="359"/>
      <c r="D11" s="359"/>
      <c r="E11" s="359"/>
    </row>
    <row r="12" spans="4:5" ht="15" customHeight="1">
      <c r="D12" s="19"/>
      <c r="E12" s="20" t="s">
        <v>104</v>
      </c>
    </row>
    <row r="13" spans="1:5" ht="15" customHeight="1">
      <c r="A13" s="360" t="s">
        <v>576</v>
      </c>
      <c r="B13" s="360"/>
      <c r="C13" s="360"/>
      <c r="D13" s="360"/>
      <c r="E13" s="360"/>
    </row>
    <row r="14" spans="1:5" ht="15" customHeight="1" thickBot="1">
      <c r="A14" s="363" t="s">
        <v>507</v>
      </c>
      <c r="B14" s="363"/>
      <c r="C14" s="363"/>
      <c r="D14" s="363"/>
      <c r="E14" s="363"/>
    </row>
    <row r="15" spans="1:5" ht="15" customHeight="1">
      <c r="A15" s="366" t="s">
        <v>52</v>
      </c>
      <c r="B15" s="403" t="s">
        <v>53</v>
      </c>
      <c r="C15" s="405" t="s">
        <v>97</v>
      </c>
      <c r="D15" s="407" t="s">
        <v>98</v>
      </c>
      <c r="E15" s="409" t="s">
        <v>99</v>
      </c>
    </row>
    <row r="16" spans="1:5" ht="10.5" customHeight="1" thickBot="1">
      <c r="A16" s="367"/>
      <c r="B16" s="404"/>
      <c r="C16" s="406"/>
      <c r="D16" s="408"/>
      <c r="E16" s="410"/>
    </row>
    <row r="17" spans="1:5" ht="12.75" customHeight="1">
      <c r="A17" s="47" t="s">
        <v>105</v>
      </c>
      <c r="B17" s="54" t="s">
        <v>94</v>
      </c>
      <c r="C17" s="48">
        <v>400</v>
      </c>
      <c r="D17" s="54"/>
      <c r="E17" s="56">
        <f>SUM(C17+D17)</f>
        <v>400</v>
      </c>
    </row>
    <row r="18" spans="1:5" ht="12.75" customHeight="1">
      <c r="A18" s="46" t="s">
        <v>106</v>
      </c>
      <c r="B18" s="55" t="s">
        <v>94</v>
      </c>
      <c r="C18" s="49">
        <v>9092</v>
      </c>
      <c r="D18" s="57"/>
      <c r="E18" s="56">
        <f>SUM(C18+D18)</f>
        <v>9092</v>
      </c>
    </row>
    <row r="19" spans="1:5" ht="12.75" customHeight="1" thickBot="1">
      <c r="A19" s="53" t="s">
        <v>107</v>
      </c>
      <c r="B19" s="55" t="s">
        <v>94</v>
      </c>
      <c r="C19" s="49"/>
      <c r="D19" s="51"/>
      <c r="E19" s="235">
        <f>SUM(C19+D19)</f>
        <v>0</v>
      </c>
    </row>
    <row r="20" spans="1:5" ht="15" customHeight="1" thickBot="1">
      <c r="A20" s="58" t="s">
        <v>108</v>
      </c>
      <c r="B20" s="59" t="s">
        <v>94</v>
      </c>
      <c r="C20" s="50">
        <f>SUM(C17:C19)</f>
        <v>9492</v>
      </c>
      <c r="D20" s="52"/>
      <c r="E20" s="59">
        <f>SUM(C20+D20)</f>
        <v>9492</v>
      </c>
    </row>
    <row r="21" spans="1:5" ht="15" customHeight="1">
      <c r="A21" s="37"/>
      <c r="B21" s="38"/>
      <c r="C21" s="38"/>
      <c r="D21" s="38"/>
      <c r="E21" s="38"/>
    </row>
    <row r="22" spans="1:5" ht="12" customHeight="1">
      <c r="A22" s="363" t="s">
        <v>579</v>
      </c>
      <c r="B22" s="363"/>
      <c r="C22" s="39"/>
      <c r="D22" s="38"/>
      <c r="E22" s="38"/>
    </row>
    <row r="23" spans="1:5" ht="18" customHeight="1">
      <c r="A23" s="364" t="s">
        <v>577</v>
      </c>
      <c r="B23" s="364"/>
      <c r="C23" s="40"/>
      <c r="D23" s="41"/>
      <c r="E23" s="41"/>
    </row>
    <row r="24" spans="1:5" ht="12" customHeight="1" thickBot="1">
      <c r="A24" s="363" t="s">
        <v>580</v>
      </c>
      <c r="B24" s="363"/>
      <c r="D24" s="41"/>
      <c r="E24" s="41"/>
    </row>
    <row r="25" spans="1:5" ht="17.25" customHeight="1" thickBot="1">
      <c r="A25" s="253" t="s">
        <v>52</v>
      </c>
      <c r="B25" s="254" t="s">
        <v>53</v>
      </c>
      <c r="C25" s="42"/>
      <c r="D25" s="37"/>
      <c r="E25" s="37"/>
    </row>
    <row r="26" spans="1:5" ht="15" customHeight="1">
      <c r="A26" s="255" t="s">
        <v>109</v>
      </c>
      <c r="B26" s="256"/>
      <c r="C26" s="37"/>
      <c r="D26" s="37"/>
      <c r="E26" s="37"/>
    </row>
    <row r="27" spans="1:5" ht="12.75">
      <c r="A27" s="242" t="s">
        <v>110</v>
      </c>
      <c r="B27" s="244"/>
      <c r="C27" s="38"/>
      <c r="D27" s="38"/>
      <c r="E27" s="38"/>
    </row>
    <row r="28" spans="1:5" ht="12.75">
      <c r="A28" s="242" t="s">
        <v>111</v>
      </c>
      <c r="B28" s="244">
        <v>25</v>
      </c>
      <c r="C28" s="38"/>
      <c r="D28" s="38"/>
      <c r="E28" s="38"/>
    </row>
    <row r="29" spans="1:5" ht="12.75">
      <c r="A29" s="242" t="s">
        <v>112</v>
      </c>
      <c r="B29" s="244"/>
      <c r="C29" s="38"/>
      <c r="D29" s="38"/>
      <c r="E29" s="38"/>
    </row>
    <row r="30" spans="1:5" ht="12.75">
      <c r="A30" s="242" t="s">
        <v>113</v>
      </c>
      <c r="B30" s="244"/>
      <c r="C30" s="38"/>
      <c r="D30" s="38"/>
      <c r="E30" s="38"/>
    </row>
    <row r="31" spans="1:5" ht="12.75">
      <c r="A31" s="242" t="s">
        <v>114</v>
      </c>
      <c r="B31" s="244"/>
      <c r="C31" s="38"/>
      <c r="D31" s="43"/>
      <c r="E31" s="43"/>
    </row>
    <row r="32" spans="1:5" ht="24.75" customHeight="1">
      <c r="A32" s="257" t="s">
        <v>115</v>
      </c>
      <c r="B32" s="244">
        <v>6800</v>
      </c>
      <c r="C32" s="38"/>
      <c r="D32" s="43"/>
      <c r="E32" s="43"/>
    </row>
    <row r="33" spans="1:5" ht="24.75" customHeight="1" thickBot="1">
      <c r="A33" s="258" t="s">
        <v>116</v>
      </c>
      <c r="B33" s="248"/>
      <c r="C33" s="38"/>
      <c r="D33" s="43"/>
      <c r="E33" s="43"/>
    </row>
    <row r="34" spans="1:5" ht="13.5" customHeight="1" thickBot="1">
      <c r="A34" s="250" t="s">
        <v>117</v>
      </c>
      <c r="B34" s="259">
        <f>SUM(B26+B27+B28+B29+B30+B31+B32+B33)</f>
        <v>6825</v>
      </c>
      <c r="C34" s="38"/>
      <c r="D34" s="38"/>
      <c r="E34" s="38"/>
    </row>
    <row r="35" spans="1:5" ht="14.25" customHeight="1">
      <c r="A35" s="364"/>
      <c r="B35" s="364"/>
      <c r="C35" s="38"/>
      <c r="D35" s="38"/>
      <c r="E35" s="38"/>
    </row>
    <row r="36" spans="1:5" ht="14.25" customHeight="1">
      <c r="A36" s="365"/>
      <c r="B36" s="365"/>
      <c r="C36" s="38"/>
      <c r="D36" s="38"/>
      <c r="E36" s="38"/>
    </row>
    <row r="37" spans="1:5" ht="12" customHeight="1">
      <c r="A37" s="363" t="s">
        <v>581</v>
      </c>
      <c r="B37" s="363"/>
      <c r="C37" s="44"/>
      <c r="D37" s="38"/>
      <c r="E37" s="38"/>
    </row>
    <row r="38" spans="1:5" ht="15">
      <c r="A38" s="364" t="s">
        <v>582</v>
      </c>
      <c r="B38" s="364"/>
      <c r="C38" s="45"/>
      <c r="D38" s="41"/>
      <c r="E38" s="41"/>
    </row>
    <row r="39" spans="1:5" ht="12" customHeight="1" thickBot="1">
      <c r="A39" s="363" t="s">
        <v>580</v>
      </c>
      <c r="B39" s="363"/>
      <c r="D39" s="41"/>
      <c r="E39" s="41"/>
    </row>
    <row r="40" spans="1:5" ht="15.75" thickBot="1">
      <c r="A40" s="260" t="s">
        <v>52</v>
      </c>
      <c r="B40" s="254" t="s">
        <v>53</v>
      </c>
      <c r="C40" s="39"/>
      <c r="D40" s="41"/>
      <c r="E40" s="41"/>
    </row>
    <row r="41" spans="1:5" ht="12.75">
      <c r="A41" s="261" t="s">
        <v>118</v>
      </c>
      <c r="B41" s="262">
        <v>6153</v>
      </c>
      <c r="C41" s="38"/>
      <c r="D41" s="38"/>
      <c r="E41" s="38"/>
    </row>
    <row r="42" spans="1:5" ht="12.75">
      <c r="A42" s="263" t="s">
        <v>119</v>
      </c>
      <c r="B42" s="244">
        <v>60527</v>
      </c>
      <c r="C42" s="38"/>
      <c r="D42" s="38"/>
      <c r="E42" s="38"/>
    </row>
    <row r="43" spans="1:5" ht="12.75">
      <c r="A43" s="263" t="s">
        <v>120</v>
      </c>
      <c r="B43" s="244">
        <v>5500</v>
      </c>
      <c r="C43" s="38"/>
      <c r="D43" s="38"/>
      <c r="E43" s="38"/>
    </row>
    <row r="44" spans="1:5" ht="12.75">
      <c r="A44" s="263" t="s">
        <v>121</v>
      </c>
      <c r="B44" s="244"/>
      <c r="C44" s="38"/>
      <c r="D44" s="38"/>
      <c r="E44" s="38"/>
    </row>
    <row r="45" spans="1:5" ht="12.75">
      <c r="A45" s="263" t="s">
        <v>122</v>
      </c>
      <c r="B45" s="244"/>
      <c r="C45" s="38"/>
      <c r="D45" s="38"/>
      <c r="E45" s="38"/>
    </row>
    <row r="46" spans="1:5" ht="13.5" thickBot="1">
      <c r="A46" s="264" t="s">
        <v>123</v>
      </c>
      <c r="B46" s="248"/>
      <c r="C46" s="38"/>
      <c r="D46" s="43"/>
      <c r="E46" s="43"/>
    </row>
    <row r="47" spans="1:5" ht="13.5" thickBot="1">
      <c r="A47" s="265" t="s">
        <v>124</v>
      </c>
      <c r="B47" s="259">
        <f>SUM(B41:B46)</f>
        <v>72180</v>
      </c>
      <c r="C47" s="38"/>
      <c r="D47" s="38"/>
      <c r="E47" s="38"/>
    </row>
  </sheetData>
  <mergeCells count="24">
    <mergeCell ref="E15:E16"/>
    <mergeCell ref="A1:E1"/>
    <mergeCell ref="A2:E2"/>
    <mergeCell ref="A3:E3"/>
    <mergeCell ref="A4:A5"/>
    <mergeCell ref="B4:B5"/>
    <mergeCell ref="C4:C5"/>
    <mergeCell ref="D4:D5"/>
    <mergeCell ref="E4:E5"/>
    <mergeCell ref="A22:B22"/>
    <mergeCell ref="A23:B23"/>
    <mergeCell ref="A24:B24"/>
    <mergeCell ref="A11:E11"/>
    <mergeCell ref="A13:E13"/>
    <mergeCell ref="A14:E14"/>
    <mergeCell ref="A15:A16"/>
    <mergeCell ref="B15:B16"/>
    <mergeCell ref="C15:C16"/>
    <mergeCell ref="D15:D16"/>
    <mergeCell ref="A37:B37"/>
    <mergeCell ref="A38:B38"/>
    <mergeCell ref="A39:B39"/>
    <mergeCell ref="A35:B35"/>
    <mergeCell ref="A36:B36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6"/>
  <sheetViews>
    <sheetView workbookViewId="0" topLeftCell="A91">
      <selection activeCell="G126" sqref="G126"/>
    </sheetView>
  </sheetViews>
  <sheetFormatPr defaultColWidth="9.140625" defaultRowHeight="12.75"/>
  <cols>
    <col min="1" max="1" width="43.28125" style="60" customWidth="1"/>
    <col min="2" max="2" width="13.140625" style="62" customWidth="1"/>
    <col min="3" max="3" width="10.8515625" style="1" customWidth="1"/>
    <col min="4" max="4" width="10.28125" style="1" customWidth="1"/>
    <col min="5" max="5" width="12.57421875" style="1" customWidth="1"/>
    <col min="6" max="16384" width="9.140625" style="1" customWidth="1"/>
  </cols>
  <sheetData>
    <row r="1" spans="1:2" ht="12.75">
      <c r="A1" s="359" t="s">
        <v>583</v>
      </c>
      <c r="B1" s="359"/>
    </row>
    <row r="2" ht="12" customHeight="1"/>
    <row r="3" spans="1:2" ht="12.75">
      <c r="A3" s="360" t="s">
        <v>585</v>
      </c>
      <c r="B3" s="360"/>
    </row>
    <row r="4" spans="1:2" ht="13.5" thickBot="1">
      <c r="A4" s="363" t="s">
        <v>584</v>
      </c>
      <c r="B4" s="363"/>
    </row>
    <row r="5" spans="1:2" ht="13.5" thickBot="1">
      <c r="A5" s="266" t="s">
        <v>126</v>
      </c>
      <c r="B5" s="267" t="s">
        <v>127</v>
      </c>
    </row>
    <row r="6" spans="1:2" ht="25.5">
      <c r="A6" s="268" t="s">
        <v>134</v>
      </c>
      <c r="B6" s="269">
        <v>7484</v>
      </c>
    </row>
    <row r="7" spans="1:2" ht="12.75">
      <c r="A7" s="270" t="s">
        <v>135</v>
      </c>
      <c r="B7" s="271">
        <v>3042</v>
      </c>
    </row>
    <row r="8" spans="1:2" ht="12.75">
      <c r="A8" s="270" t="s">
        <v>136</v>
      </c>
      <c r="B8" s="271">
        <v>5</v>
      </c>
    </row>
    <row r="9" spans="1:2" ht="12.75">
      <c r="A9" s="270" t="s">
        <v>137</v>
      </c>
      <c r="B9" s="271">
        <v>28688</v>
      </c>
    </row>
    <row r="10" spans="1:2" ht="12.75">
      <c r="A10" s="270" t="s">
        <v>138</v>
      </c>
      <c r="B10" s="271">
        <f>SUM(B11:B22)</f>
        <v>66113</v>
      </c>
    </row>
    <row r="11" spans="1:2" ht="12.75">
      <c r="A11" s="272" t="s">
        <v>140</v>
      </c>
      <c r="B11" s="273">
        <v>11750</v>
      </c>
    </row>
    <row r="12" spans="1:2" ht="12.75">
      <c r="A12" s="274" t="s">
        <v>141</v>
      </c>
      <c r="B12" s="273">
        <v>5953</v>
      </c>
    </row>
    <row r="13" spans="1:2" ht="12.75">
      <c r="A13" s="272" t="s">
        <v>142</v>
      </c>
      <c r="B13" s="273">
        <v>5170</v>
      </c>
    </row>
    <row r="14" spans="1:2" ht="12.75">
      <c r="A14" s="272" t="s">
        <v>143</v>
      </c>
      <c r="B14" s="273">
        <v>3603</v>
      </c>
    </row>
    <row r="15" spans="1:2" ht="12.75">
      <c r="A15" s="272" t="s">
        <v>144</v>
      </c>
      <c r="B15" s="273">
        <v>5640</v>
      </c>
    </row>
    <row r="16" spans="1:2" ht="12.75">
      <c r="A16" s="272" t="s">
        <v>145</v>
      </c>
      <c r="B16" s="273">
        <v>8460</v>
      </c>
    </row>
    <row r="17" spans="1:2" ht="12.75">
      <c r="A17" s="272" t="s">
        <v>146</v>
      </c>
      <c r="B17" s="273">
        <v>10027</v>
      </c>
    </row>
    <row r="18" spans="1:2" ht="12.75">
      <c r="A18" s="272" t="s">
        <v>147</v>
      </c>
      <c r="B18" s="273">
        <v>2350</v>
      </c>
    </row>
    <row r="19" spans="1:2" ht="12.75">
      <c r="A19" s="272" t="s">
        <v>148</v>
      </c>
      <c r="B19" s="273">
        <v>1097</v>
      </c>
    </row>
    <row r="20" spans="1:2" ht="12.75">
      <c r="A20" s="272" t="s">
        <v>139</v>
      </c>
      <c r="B20" s="273">
        <v>2585</v>
      </c>
    </row>
    <row r="21" spans="1:2" ht="12.75">
      <c r="A21" s="272" t="s">
        <v>149</v>
      </c>
      <c r="B21" s="273">
        <v>4230</v>
      </c>
    </row>
    <row r="22" spans="1:2" ht="12.75">
      <c r="A22" s="272" t="s">
        <v>150</v>
      </c>
      <c r="B22" s="273">
        <v>5248</v>
      </c>
    </row>
    <row r="23" spans="1:2" ht="12.75">
      <c r="A23" s="270" t="s">
        <v>151</v>
      </c>
      <c r="B23" s="271">
        <f>SUM(B24:B27)</f>
        <v>6815</v>
      </c>
    </row>
    <row r="24" spans="1:2" ht="15" customHeight="1">
      <c r="A24" s="272" t="s">
        <v>152</v>
      </c>
      <c r="B24" s="273">
        <v>1097</v>
      </c>
    </row>
    <row r="25" spans="1:2" ht="24.75" customHeight="1">
      <c r="A25" s="272" t="s">
        <v>153</v>
      </c>
      <c r="B25" s="273">
        <v>3447</v>
      </c>
    </row>
    <row r="26" spans="1:2" ht="14.25" customHeight="1">
      <c r="A26" s="272" t="s">
        <v>162</v>
      </c>
      <c r="B26" s="273">
        <v>548</v>
      </c>
    </row>
    <row r="27" spans="1:2" ht="26.25" customHeight="1">
      <c r="A27" s="272" t="s">
        <v>163</v>
      </c>
      <c r="B27" s="273">
        <v>1723</v>
      </c>
    </row>
    <row r="28" spans="1:2" ht="12.75" customHeight="1">
      <c r="A28" s="270" t="s">
        <v>154</v>
      </c>
      <c r="B28" s="271">
        <f>SUM(B29:B34)</f>
        <v>2585</v>
      </c>
    </row>
    <row r="29" spans="1:2" ht="12.75">
      <c r="A29" s="272" t="s">
        <v>155</v>
      </c>
      <c r="B29" s="273">
        <v>470</v>
      </c>
    </row>
    <row r="30" spans="1:2" ht="12.75">
      <c r="A30" s="272" t="s">
        <v>156</v>
      </c>
      <c r="B30" s="273">
        <v>157</v>
      </c>
    </row>
    <row r="31" spans="1:2" ht="12.75">
      <c r="A31" s="272" t="s">
        <v>157</v>
      </c>
      <c r="B31" s="273">
        <v>1097</v>
      </c>
    </row>
    <row r="32" spans="1:2" ht="12.75">
      <c r="A32" s="272" t="s">
        <v>164</v>
      </c>
      <c r="B32" s="273">
        <v>235</v>
      </c>
    </row>
    <row r="33" spans="1:2" ht="12.75">
      <c r="A33" s="272" t="s">
        <v>165</v>
      </c>
      <c r="B33" s="273">
        <v>78</v>
      </c>
    </row>
    <row r="34" spans="1:2" ht="12.75">
      <c r="A34" s="272" t="s">
        <v>166</v>
      </c>
      <c r="B34" s="273">
        <v>548</v>
      </c>
    </row>
    <row r="35" spans="1:2" ht="25.5">
      <c r="A35" s="275" t="s">
        <v>158</v>
      </c>
      <c r="B35" s="276">
        <f>SUM(B36:B43)</f>
        <v>7184</v>
      </c>
    </row>
    <row r="36" spans="1:2" ht="12.75">
      <c r="A36" s="277" t="s">
        <v>159</v>
      </c>
      <c r="B36" s="278">
        <v>149</v>
      </c>
    </row>
    <row r="37" spans="1:2" ht="12.75">
      <c r="A37" s="277" t="s">
        <v>160</v>
      </c>
      <c r="B37" s="278">
        <v>75</v>
      </c>
    </row>
    <row r="38" spans="1:2" ht="38.25">
      <c r="A38" s="277" t="s">
        <v>161</v>
      </c>
      <c r="B38" s="278">
        <v>1673</v>
      </c>
    </row>
    <row r="39" spans="1:2" ht="38.25">
      <c r="A39" s="277" t="s">
        <v>167</v>
      </c>
      <c r="B39" s="278">
        <v>597</v>
      </c>
    </row>
    <row r="40" spans="1:2" ht="25.5">
      <c r="A40" s="277" t="s">
        <v>168</v>
      </c>
      <c r="B40" s="278">
        <v>2748</v>
      </c>
    </row>
    <row r="41" spans="1:2" ht="25.5">
      <c r="A41" s="277" t="s">
        <v>169</v>
      </c>
      <c r="B41" s="278">
        <v>1314</v>
      </c>
    </row>
    <row r="42" spans="1:2" ht="51">
      <c r="A42" s="277" t="s">
        <v>170</v>
      </c>
      <c r="B42" s="278">
        <v>523</v>
      </c>
    </row>
    <row r="43" spans="1:2" ht="51">
      <c r="A43" s="277" t="s">
        <v>171</v>
      </c>
      <c r="B43" s="278">
        <v>105</v>
      </c>
    </row>
    <row r="44" spans="1:2" ht="25.5">
      <c r="A44" s="275" t="s">
        <v>172</v>
      </c>
      <c r="B44" s="276">
        <f>SUM(B45:B46)</f>
        <v>5066</v>
      </c>
    </row>
    <row r="45" spans="1:2" ht="25.5">
      <c r="A45" s="277" t="s">
        <v>173</v>
      </c>
      <c r="B45" s="278">
        <v>3413</v>
      </c>
    </row>
    <row r="46" spans="1:2" ht="25.5">
      <c r="A46" s="277" t="s">
        <v>174</v>
      </c>
      <c r="B46" s="278">
        <v>1653</v>
      </c>
    </row>
    <row r="47" spans="1:2" ht="25.5">
      <c r="A47" s="275" t="s">
        <v>175</v>
      </c>
      <c r="B47" s="276">
        <f>SUM(B48:B49)</f>
        <v>12501</v>
      </c>
    </row>
    <row r="48" spans="1:2" ht="25.5">
      <c r="A48" s="277" t="s">
        <v>176</v>
      </c>
      <c r="B48" s="278">
        <v>8469</v>
      </c>
    </row>
    <row r="49" spans="1:2" ht="26.25" thickBot="1">
      <c r="A49" s="277" t="s">
        <v>177</v>
      </c>
      <c r="B49" s="279">
        <v>4032</v>
      </c>
    </row>
    <row r="50" spans="1:2" ht="13.5" thickBot="1">
      <c r="A50" s="280" t="s">
        <v>128</v>
      </c>
      <c r="B50" s="281">
        <f>SUM(B6+B7+B8+B9+B10+B23+B28+B35+B44+B47)</f>
        <v>139483</v>
      </c>
    </row>
    <row r="51" spans="1:2" ht="12.75">
      <c r="A51" s="305"/>
      <c r="B51" s="306"/>
    </row>
    <row r="52" spans="1:2" ht="20.25" customHeight="1">
      <c r="A52" s="282"/>
      <c r="B52" s="283"/>
    </row>
    <row r="53" spans="1:2" ht="15" customHeight="1">
      <c r="A53" s="429" t="s">
        <v>586</v>
      </c>
      <c r="B53" s="429"/>
    </row>
    <row r="54" spans="1:2" ht="12" customHeight="1">
      <c r="A54" s="284"/>
      <c r="B54" s="283"/>
    </row>
    <row r="55" spans="1:2" ht="12" customHeight="1">
      <c r="A55" s="431" t="s">
        <v>587</v>
      </c>
      <c r="B55" s="431"/>
    </row>
    <row r="56" spans="1:2" ht="13.5" thickBot="1">
      <c r="A56" s="430" t="s">
        <v>584</v>
      </c>
      <c r="B56" s="430"/>
    </row>
    <row r="57" spans="1:2" ht="13.5" thickBot="1">
      <c r="A57" s="266" t="s">
        <v>126</v>
      </c>
      <c r="B57" s="285" t="s">
        <v>127</v>
      </c>
    </row>
    <row r="58" spans="1:2" ht="15.75" customHeight="1">
      <c r="A58" s="286" t="s">
        <v>178</v>
      </c>
      <c r="B58" s="269">
        <f>SUM(B59:B60)</f>
        <v>240</v>
      </c>
    </row>
    <row r="59" spans="1:2" ht="12.75">
      <c r="A59" s="272" t="s">
        <v>179</v>
      </c>
      <c r="B59" s="273">
        <v>160</v>
      </c>
    </row>
    <row r="60" spans="1:2" ht="12.75">
      <c r="A60" s="272" t="s">
        <v>180</v>
      </c>
      <c r="B60" s="273">
        <v>80</v>
      </c>
    </row>
    <row r="61" spans="1:2" ht="25.5">
      <c r="A61" s="270" t="s">
        <v>181</v>
      </c>
      <c r="B61" s="271">
        <f>SUM(B62:B65)</f>
        <v>563</v>
      </c>
    </row>
    <row r="62" spans="1:2" ht="12.75">
      <c r="A62" s="272" t="s">
        <v>182</v>
      </c>
      <c r="B62" s="273">
        <v>294</v>
      </c>
    </row>
    <row r="63" spans="1:2" ht="12.75">
      <c r="A63" s="272" t="s">
        <v>183</v>
      </c>
      <c r="B63" s="273">
        <v>139</v>
      </c>
    </row>
    <row r="64" spans="1:2" ht="12.75">
      <c r="A64" s="272" t="s">
        <v>184</v>
      </c>
      <c r="B64" s="273">
        <v>87</v>
      </c>
    </row>
    <row r="65" spans="1:2" ht="12.75">
      <c r="A65" s="272" t="s">
        <v>185</v>
      </c>
      <c r="B65" s="273">
        <v>43</v>
      </c>
    </row>
    <row r="66" spans="1:2" ht="12.75">
      <c r="A66" s="275" t="s">
        <v>186</v>
      </c>
      <c r="B66" s="276">
        <f>SUM(B67:B68)</f>
        <v>20752</v>
      </c>
    </row>
    <row r="67" spans="1:2" ht="12.75">
      <c r="A67" s="277" t="s">
        <v>187</v>
      </c>
      <c r="B67" s="278">
        <v>17476</v>
      </c>
    </row>
    <row r="68" spans="1:2" ht="14.25" customHeight="1">
      <c r="A68" s="277" t="s">
        <v>188</v>
      </c>
      <c r="B68" s="278">
        <v>3276</v>
      </c>
    </row>
    <row r="69" spans="1:2" ht="25.5">
      <c r="A69" s="275" t="s">
        <v>189</v>
      </c>
      <c r="B69" s="276">
        <f>SUM(B70:B71)</f>
        <v>541</v>
      </c>
    </row>
    <row r="70" spans="1:2" ht="12.75">
      <c r="A70" s="277" t="s">
        <v>190</v>
      </c>
      <c r="B70" s="278">
        <v>369</v>
      </c>
    </row>
    <row r="71" spans="1:2" ht="12.75" customHeight="1">
      <c r="A71" s="287" t="s">
        <v>191</v>
      </c>
      <c r="B71" s="273">
        <v>172</v>
      </c>
    </row>
    <row r="72" spans="1:2" ht="12.75" customHeight="1">
      <c r="A72" s="288" t="s">
        <v>594</v>
      </c>
      <c r="B72" s="271">
        <f>SUM(B73+B74+B75+B76+B77+B78+B79)</f>
        <v>73790</v>
      </c>
    </row>
    <row r="73" spans="1:2" ht="12.75" customHeight="1">
      <c r="A73" s="287" t="s">
        <v>595</v>
      </c>
      <c r="B73" s="273">
        <v>11393</v>
      </c>
    </row>
    <row r="74" spans="1:2" ht="12.75" customHeight="1">
      <c r="A74" s="287" t="s">
        <v>596</v>
      </c>
      <c r="B74" s="273">
        <v>37210</v>
      </c>
    </row>
    <row r="75" spans="1:2" ht="12.75" customHeight="1">
      <c r="A75" s="287" t="s">
        <v>597</v>
      </c>
      <c r="B75" s="273">
        <v>247</v>
      </c>
    </row>
    <row r="76" spans="1:2" ht="12.75" customHeight="1">
      <c r="A76" s="287" t="s">
        <v>598</v>
      </c>
      <c r="B76" s="273">
        <v>13324</v>
      </c>
    </row>
    <row r="77" spans="1:2" ht="12.75" customHeight="1">
      <c r="A77" s="287" t="s">
        <v>599</v>
      </c>
      <c r="B77" s="273">
        <v>10436</v>
      </c>
    </row>
    <row r="78" spans="1:2" ht="12.75" customHeight="1">
      <c r="A78" s="287" t="s">
        <v>600</v>
      </c>
      <c r="B78" s="273"/>
    </row>
    <row r="79" spans="1:2" ht="12.75" customHeight="1">
      <c r="A79" s="287" t="s">
        <v>601</v>
      </c>
      <c r="B79" s="273">
        <v>1180</v>
      </c>
    </row>
    <row r="80" spans="1:2" ht="23.25" customHeight="1" thickBot="1">
      <c r="A80" s="289" t="s">
        <v>129</v>
      </c>
      <c r="B80" s="290">
        <f>SUM(B58+B61+B66+B69+B72)</f>
        <v>95886</v>
      </c>
    </row>
    <row r="81" spans="1:2" ht="13.5" customHeight="1">
      <c r="A81" s="291"/>
      <c r="B81" s="292"/>
    </row>
    <row r="82" spans="1:2" ht="12.75" customHeight="1">
      <c r="A82" s="429" t="s">
        <v>588</v>
      </c>
      <c r="B82" s="429"/>
    </row>
    <row r="83" spans="1:2" ht="12" customHeight="1">
      <c r="A83" s="284"/>
      <c r="B83" s="283"/>
    </row>
    <row r="84" spans="1:2" ht="12.75">
      <c r="A84" s="419" t="s">
        <v>130</v>
      </c>
      <c r="B84" s="419"/>
    </row>
    <row r="85" spans="1:2" ht="13.5" thickBot="1">
      <c r="A85" s="430" t="s">
        <v>125</v>
      </c>
      <c r="B85" s="430"/>
    </row>
    <row r="86" spans="1:2" ht="13.5" thickBot="1">
      <c r="A86" s="266" t="s">
        <v>126</v>
      </c>
      <c r="B86" s="267" t="s">
        <v>127</v>
      </c>
    </row>
    <row r="87" spans="1:2" ht="12.75">
      <c r="A87" s="293" t="s">
        <v>440</v>
      </c>
      <c r="B87" s="294"/>
    </row>
    <row r="88" spans="1:2" ht="26.25" customHeight="1">
      <c r="A88" s="272" t="s">
        <v>441</v>
      </c>
      <c r="B88" s="273"/>
    </row>
    <row r="89" spans="1:2" ht="13.5" customHeight="1">
      <c r="A89" s="272" t="s">
        <v>442</v>
      </c>
      <c r="B89" s="273"/>
    </row>
    <row r="90" spans="1:2" ht="15" customHeight="1">
      <c r="A90" s="272" t="s">
        <v>443</v>
      </c>
      <c r="B90" s="273"/>
    </row>
    <row r="91" spans="1:2" ht="38.25">
      <c r="A91" s="272" t="s">
        <v>444</v>
      </c>
      <c r="B91" s="273"/>
    </row>
    <row r="92" spans="1:2" ht="12.75">
      <c r="A92" s="272" t="s">
        <v>445</v>
      </c>
      <c r="B92" s="273"/>
    </row>
    <row r="93" spans="1:2" ht="25.5">
      <c r="A93" s="272" t="s">
        <v>446</v>
      </c>
      <c r="B93" s="273"/>
    </row>
    <row r="94" spans="1:2" ht="25.5">
      <c r="A94" s="272" t="s">
        <v>447</v>
      </c>
      <c r="B94" s="273"/>
    </row>
    <row r="95" spans="1:2" ht="12.75">
      <c r="A95" s="272" t="s">
        <v>448</v>
      </c>
      <c r="B95" s="273"/>
    </row>
    <row r="96" spans="1:2" ht="13.5" thickBot="1">
      <c r="A96" s="277" t="s">
        <v>449</v>
      </c>
      <c r="B96" s="278"/>
    </row>
    <row r="97" spans="1:2" ht="13.5" thickBot="1">
      <c r="A97" s="295" t="s">
        <v>131</v>
      </c>
      <c r="B97" s="281">
        <v>0</v>
      </c>
    </row>
    <row r="98" spans="1:2" ht="12.75">
      <c r="A98" s="61"/>
      <c r="B98" s="232"/>
    </row>
    <row r="99" spans="1:2" ht="12.75">
      <c r="A99" s="61"/>
      <c r="B99" s="232"/>
    </row>
    <row r="100" spans="1:2" ht="12.75">
      <c r="A100" s="61"/>
      <c r="B100" s="232"/>
    </row>
    <row r="101" spans="1:2" ht="12.75">
      <c r="A101" s="61"/>
      <c r="B101" s="232"/>
    </row>
    <row r="102" spans="1:2" ht="12.75">
      <c r="A102" s="61"/>
      <c r="B102" s="232"/>
    </row>
    <row r="103" spans="1:2" ht="12.75">
      <c r="A103" s="61"/>
      <c r="B103" s="232"/>
    </row>
    <row r="104" spans="1:2" ht="12.75">
      <c r="A104" s="61"/>
      <c r="B104" s="232"/>
    </row>
    <row r="105" spans="1:2" ht="12.75">
      <c r="A105" s="61"/>
      <c r="B105" s="232"/>
    </row>
    <row r="106" spans="1:2" ht="12.75">
      <c r="A106" s="61"/>
      <c r="B106" s="232"/>
    </row>
    <row r="107" spans="1:2" ht="12.75">
      <c r="A107" s="61"/>
      <c r="B107" s="232"/>
    </row>
    <row r="108" spans="1:2" ht="12.75">
      <c r="A108" s="61"/>
      <c r="B108" s="232"/>
    </row>
    <row r="109" spans="1:2" ht="104.25" customHeight="1">
      <c r="A109" s="61"/>
      <c r="B109" s="232"/>
    </row>
    <row r="110" spans="1:2" ht="18" customHeight="1">
      <c r="A110" s="61"/>
      <c r="B110" s="232"/>
    </row>
    <row r="111" spans="1:2" ht="12.75">
      <c r="A111" s="61"/>
      <c r="B111" s="232"/>
    </row>
    <row r="112" spans="1:5" ht="12.75">
      <c r="A112" s="429" t="s">
        <v>590</v>
      </c>
      <c r="B112" s="429"/>
      <c r="C112" s="429"/>
      <c r="D112" s="429"/>
      <c r="E112" s="429"/>
    </row>
    <row r="113" spans="1:5" ht="12.75">
      <c r="A113" s="419" t="s">
        <v>589</v>
      </c>
      <c r="B113" s="419"/>
      <c r="C113" s="419"/>
      <c r="D113" s="419"/>
      <c r="E113" s="419"/>
    </row>
    <row r="114" spans="1:5" ht="12" customHeight="1">
      <c r="A114" s="420" t="s">
        <v>584</v>
      </c>
      <c r="B114" s="420"/>
      <c r="C114" s="420"/>
      <c r="D114" s="420"/>
      <c r="E114" s="420"/>
    </row>
    <row r="115" spans="1:5" ht="12.75">
      <c r="A115" s="421" t="s">
        <v>126</v>
      </c>
      <c r="B115" s="427" t="s">
        <v>127</v>
      </c>
      <c r="C115" s="425" t="s">
        <v>97</v>
      </c>
      <c r="D115" s="425" t="s">
        <v>98</v>
      </c>
      <c r="E115" s="427" t="s">
        <v>99</v>
      </c>
    </row>
    <row r="116" spans="1:5" ht="14.25" customHeight="1">
      <c r="A116" s="422"/>
      <c r="B116" s="428"/>
      <c r="C116" s="426"/>
      <c r="D116" s="426"/>
      <c r="E116" s="428"/>
    </row>
    <row r="117" spans="1:5" ht="12.75">
      <c r="A117" s="287" t="s">
        <v>570</v>
      </c>
      <c r="B117" s="296">
        <v>75561</v>
      </c>
      <c r="C117" s="297"/>
      <c r="D117" s="297"/>
      <c r="E117" s="297">
        <f>SUM(B117:D117)</f>
        <v>75561</v>
      </c>
    </row>
    <row r="118" spans="1:5" ht="12.75">
      <c r="A118" s="287" t="s">
        <v>591</v>
      </c>
      <c r="B118" s="296">
        <v>1200</v>
      </c>
      <c r="C118" s="297"/>
      <c r="D118" s="297"/>
      <c r="E118" s="297">
        <f aca="true" t="shared" si="0" ref="E118:E124">SUM(B118:D118)</f>
        <v>1200</v>
      </c>
    </row>
    <row r="119" spans="1:5" ht="12.75">
      <c r="A119" s="287" t="s">
        <v>571</v>
      </c>
      <c r="B119" s="296">
        <v>200</v>
      </c>
      <c r="C119" s="297"/>
      <c r="D119" s="214"/>
      <c r="E119" s="297">
        <f t="shared" si="0"/>
        <v>200</v>
      </c>
    </row>
    <row r="120" spans="1:5" ht="12.75">
      <c r="A120" s="287" t="s">
        <v>572</v>
      </c>
      <c r="B120" s="296">
        <v>17088</v>
      </c>
      <c r="C120" s="297"/>
      <c r="D120" s="214"/>
      <c r="E120" s="297">
        <f t="shared" si="0"/>
        <v>17088</v>
      </c>
    </row>
    <row r="121" spans="1:5" ht="12.75">
      <c r="A121" s="287" t="s">
        <v>573</v>
      </c>
      <c r="B121" s="296">
        <v>4037</v>
      </c>
      <c r="C121" s="297"/>
      <c r="D121" s="214"/>
      <c r="E121" s="297">
        <f t="shared" si="0"/>
        <v>4037</v>
      </c>
    </row>
    <row r="122" spans="1:5" ht="12.75">
      <c r="A122" s="287" t="s">
        <v>616</v>
      </c>
      <c r="B122" s="296">
        <v>4800</v>
      </c>
      <c r="C122" s="297"/>
      <c r="D122" s="214"/>
      <c r="E122" s="297">
        <f t="shared" si="0"/>
        <v>4800</v>
      </c>
    </row>
    <row r="123" spans="1:5" ht="12.75">
      <c r="A123" s="287" t="s">
        <v>678</v>
      </c>
      <c r="B123" s="296">
        <v>215</v>
      </c>
      <c r="C123" s="297"/>
      <c r="D123" s="214"/>
      <c r="E123" s="297">
        <f t="shared" si="0"/>
        <v>215</v>
      </c>
    </row>
    <row r="124" spans="1:5" ht="12.75">
      <c r="A124" s="171" t="s">
        <v>132</v>
      </c>
      <c r="B124" s="298">
        <f>SUM(B117:B123)</f>
        <v>103101</v>
      </c>
      <c r="C124" s="299"/>
      <c r="D124" s="299"/>
      <c r="E124" s="299">
        <f t="shared" si="0"/>
        <v>103101</v>
      </c>
    </row>
    <row r="125" spans="1:5" ht="12.75">
      <c r="A125" s="284"/>
      <c r="B125" s="283"/>
      <c r="C125" s="300"/>
      <c r="D125" s="300"/>
      <c r="E125" s="300"/>
    </row>
    <row r="126" spans="1:5" ht="12.75">
      <c r="A126" s="429" t="s">
        <v>602</v>
      </c>
      <c r="B126" s="429"/>
      <c r="C126" s="429"/>
      <c r="D126" s="429"/>
      <c r="E126" s="429"/>
    </row>
    <row r="127" spans="1:5" ht="12.75">
      <c r="A127" s="419" t="s">
        <v>593</v>
      </c>
      <c r="B127" s="419"/>
      <c r="C127" s="419"/>
      <c r="D127" s="419"/>
      <c r="E127" s="419"/>
    </row>
    <row r="128" spans="1:5" ht="12.75">
      <c r="A128" s="420" t="s">
        <v>584</v>
      </c>
      <c r="B128" s="420"/>
      <c r="C128" s="420"/>
      <c r="D128" s="420"/>
      <c r="E128" s="420"/>
    </row>
    <row r="129" spans="1:5" ht="12.75">
      <c r="A129" s="421" t="s">
        <v>126</v>
      </c>
      <c r="B129" s="423" t="s">
        <v>127</v>
      </c>
      <c r="C129" s="425" t="s">
        <v>97</v>
      </c>
      <c r="D129" s="425" t="s">
        <v>98</v>
      </c>
      <c r="E129" s="427" t="s">
        <v>99</v>
      </c>
    </row>
    <row r="130" spans="1:5" ht="12.75">
      <c r="A130" s="422"/>
      <c r="B130" s="424"/>
      <c r="C130" s="426"/>
      <c r="D130" s="426"/>
      <c r="E130" s="428"/>
    </row>
    <row r="131" spans="1:5" ht="12.75">
      <c r="A131" s="287" t="s">
        <v>592</v>
      </c>
      <c r="B131" s="296"/>
      <c r="C131" s="297">
        <v>50</v>
      </c>
      <c r="D131" s="297"/>
      <c r="E131" s="297">
        <f>SUM(B131+C131+D131)</f>
        <v>50</v>
      </c>
    </row>
    <row r="132" spans="1:5" ht="12.75">
      <c r="A132" s="287"/>
      <c r="B132" s="296"/>
      <c r="C132" s="297"/>
      <c r="D132" s="297"/>
      <c r="E132" s="297"/>
    </row>
    <row r="133" spans="1:5" ht="12.75">
      <c r="A133" s="171" t="s">
        <v>133</v>
      </c>
      <c r="B133" s="298">
        <f>SUM(B131)</f>
        <v>0</v>
      </c>
      <c r="C133" s="298">
        <f>SUM(C131)</f>
        <v>50</v>
      </c>
      <c r="D133" s="298">
        <f>SUM(D131)</f>
        <v>0</v>
      </c>
      <c r="E133" s="298">
        <f>SUM(E131)</f>
        <v>50</v>
      </c>
    </row>
    <row r="134" spans="1:5" ht="12.75">
      <c r="A134" s="284"/>
      <c r="B134" s="283"/>
      <c r="C134" s="300"/>
      <c r="D134" s="300"/>
      <c r="E134" s="300"/>
    </row>
    <row r="135" spans="1:5" ht="12.75">
      <c r="A135" s="284"/>
      <c r="B135" s="283"/>
      <c r="C135" s="300"/>
      <c r="D135" s="300"/>
      <c r="E135" s="301" t="s">
        <v>603</v>
      </c>
    </row>
    <row r="136" spans="1:5" ht="12.75">
      <c r="A136" s="284"/>
      <c r="B136" s="283"/>
      <c r="C136" s="300"/>
      <c r="D136" s="300"/>
      <c r="E136" s="302"/>
    </row>
    <row r="137" spans="1:5" ht="12.75">
      <c r="A137" s="419" t="s">
        <v>604</v>
      </c>
      <c r="B137" s="419"/>
      <c r="C137" s="419"/>
      <c r="D137" s="419"/>
      <c r="E137" s="419"/>
    </row>
    <row r="138" spans="1:5" ht="12.75">
      <c r="A138" s="420" t="s">
        <v>584</v>
      </c>
      <c r="B138" s="420"/>
      <c r="C138" s="420"/>
      <c r="D138" s="420"/>
      <c r="E138" s="420"/>
    </row>
    <row r="139" spans="1:5" ht="12.75">
      <c r="A139" s="421" t="s">
        <v>126</v>
      </c>
      <c r="B139" s="423" t="s">
        <v>127</v>
      </c>
      <c r="C139" s="425" t="s">
        <v>97</v>
      </c>
      <c r="D139" s="425" t="s">
        <v>98</v>
      </c>
      <c r="E139" s="427" t="s">
        <v>99</v>
      </c>
    </row>
    <row r="140" spans="1:5" ht="12.75">
      <c r="A140" s="422"/>
      <c r="B140" s="424"/>
      <c r="C140" s="426"/>
      <c r="D140" s="426"/>
      <c r="E140" s="428"/>
    </row>
    <row r="141" spans="1:5" ht="12.75">
      <c r="A141" s="287" t="s">
        <v>605</v>
      </c>
      <c r="B141" s="296">
        <v>38300</v>
      </c>
      <c r="C141" s="297"/>
      <c r="D141" s="297"/>
      <c r="E141" s="297">
        <f>SUM(B141+C141+D141)</f>
        <v>38300</v>
      </c>
    </row>
    <row r="142" spans="1:5" ht="12.75">
      <c r="A142" s="287" t="s">
        <v>606</v>
      </c>
      <c r="B142" s="296">
        <v>22022</v>
      </c>
      <c r="C142" s="297"/>
      <c r="D142" s="297"/>
      <c r="E142" s="297">
        <f>SUM(B142+C142+D142)</f>
        <v>22022</v>
      </c>
    </row>
    <row r="143" spans="1:5" ht="12.75">
      <c r="A143" s="171" t="s">
        <v>133</v>
      </c>
      <c r="B143" s="298">
        <f>SUM(B141:B142)</f>
        <v>60322</v>
      </c>
      <c r="C143" s="298">
        <f>SUM(C141)</f>
        <v>0</v>
      </c>
      <c r="D143" s="298">
        <f>SUM(D141)</f>
        <v>0</v>
      </c>
      <c r="E143" s="298">
        <f>SUM(E141:E142)</f>
        <v>60322</v>
      </c>
    </row>
    <row r="144" spans="1:5" ht="12.75">
      <c r="A144" s="284"/>
      <c r="B144" s="283"/>
      <c r="C144" s="300"/>
      <c r="D144" s="300"/>
      <c r="E144" s="300"/>
    </row>
    <row r="145" spans="1:5" ht="12.75">
      <c r="A145" s="284"/>
      <c r="B145" s="283"/>
      <c r="C145" s="300"/>
      <c r="D145" s="300"/>
      <c r="E145" s="301" t="s">
        <v>607</v>
      </c>
    </row>
    <row r="146" spans="1:5" ht="12.75">
      <c r="A146" s="284"/>
      <c r="B146" s="283"/>
      <c r="C146" s="300"/>
      <c r="D146" s="300"/>
      <c r="E146" s="302"/>
    </row>
    <row r="147" spans="1:5" ht="12.75">
      <c r="A147" s="419" t="s">
        <v>608</v>
      </c>
      <c r="B147" s="419"/>
      <c r="C147" s="419"/>
      <c r="D147" s="419"/>
      <c r="E147" s="419"/>
    </row>
    <row r="148" spans="1:5" ht="12.75">
      <c r="A148" s="420" t="s">
        <v>584</v>
      </c>
      <c r="B148" s="420"/>
      <c r="C148" s="420"/>
      <c r="D148" s="420"/>
      <c r="E148" s="420"/>
    </row>
    <row r="149" spans="1:5" ht="12.75">
      <c r="A149" s="421" t="s">
        <v>126</v>
      </c>
      <c r="B149" s="423" t="s">
        <v>127</v>
      </c>
      <c r="C149" s="425" t="s">
        <v>97</v>
      </c>
      <c r="D149" s="425" t="s">
        <v>98</v>
      </c>
      <c r="E149" s="427" t="s">
        <v>99</v>
      </c>
    </row>
    <row r="150" spans="1:5" ht="12.75">
      <c r="A150" s="422"/>
      <c r="B150" s="424"/>
      <c r="C150" s="426"/>
      <c r="D150" s="426"/>
      <c r="E150" s="428"/>
    </row>
    <row r="151" spans="1:5" ht="12.75">
      <c r="A151" s="287" t="s">
        <v>609</v>
      </c>
      <c r="B151" s="296">
        <v>12645</v>
      </c>
      <c r="C151" s="297"/>
      <c r="D151" s="297"/>
      <c r="E151" s="297">
        <f>SUM(B151+C151+D151)</f>
        <v>12645</v>
      </c>
    </row>
    <row r="152" spans="1:5" ht="12.75">
      <c r="A152" s="287" t="s">
        <v>502</v>
      </c>
      <c r="B152" s="296">
        <v>623991</v>
      </c>
      <c r="C152" s="297"/>
      <c r="D152" s="297"/>
      <c r="E152" s="297">
        <f>SUM(B152+C152+D152)</f>
        <v>623991</v>
      </c>
    </row>
    <row r="153" spans="1:5" ht="12.75">
      <c r="A153" s="287" t="s">
        <v>504</v>
      </c>
      <c r="B153" s="296">
        <v>37673</v>
      </c>
      <c r="C153" s="297"/>
      <c r="D153" s="297"/>
      <c r="E153" s="297">
        <f>SUM(B153+C153+D153)</f>
        <v>37673</v>
      </c>
    </row>
    <row r="154" spans="1:5" ht="12.75">
      <c r="A154" s="287" t="s">
        <v>505</v>
      </c>
      <c r="B154" s="296">
        <v>17961</v>
      </c>
      <c r="C154" s="297"/>
      <c r="D154" s="297"/>
      <c r="E154" s="297">
        <f>SUM(B154+C154+D154)</f>
        <v>17961</v>
      </c>
    </row>
    <row r="155" spans="1:5" ht="12.75">
      <c r="A155" s="287" t="s">
        <v>610</v>
      </c>
      <c r="B155" s="296">
        <v>1060</v>
      </c>
      <c r="C155" s="297"/>
      <c r="D155" s="297"/>
      <c r="E155" s="297">
        <f>SUM(B155+C155+D155)</f>
        <v>1060</v>
      </c>
    </row>
    <row r="156" spans="1:5" ht="12.75">
      <c r="A156" s="171" t="s">
        <v>133</v>
      </c>
      <c r="B156" s="298">
        <f>SUM(B151:B155)</f>
        <v>693330</v>
      </c>
      <c r="C156" s="298">
        <f>SUM(C151)</f>
        <v>0</v>
      </c>
      <c r="D156" s="298">
        <f>SUM(D151)</f>
        <v>0</v>
      </c>
      <c r="E156" s="298">
        <f>SUM(E151:E155)</f>
        <v>693330</v>
      </c>
    </row>
  </sheetData>
  <mergeCells count="39">
    <mergeCell ref="A1:B1"/>
    <mergeCell ref="A3:B3"/>
    <mergeCell ref="A4:B4"/>
    <mergeCell ref="A53:B53"/>
    <mergeCell ref="A55:B55"/>
    <mergeCell ref="A56:B56"/>
    <mergeCell ref="A82:B82"/>
    <mergeCell ref="A84:B84"/>
    <mergeCell ref="A85:B85"/>
    <mergeCell ref="A112:E112"/>
    <mergeCell ref="A113:E113"/>
    <mergeCell ref="A114:E114"/>
    <mergeCell ref="E115:E116"/>
    <mergeCell ref="A126:E126"/>
    <mergeCell ref="A127:E127"/>
    <mergeCell ref="A128:E128"/>
    <mergeCell ref="A115:A116"/>
    <mergeCell ref="B115:B116"/>
    <mergeCell ref="C115:C116"/>
    <mergeCell ref="D115:D116"/>
    <mergeCell ref="E129:E130"/>
    <mergeCell ref="A129:A130"/>
    <mergeCell ref="B129:B130"/>
    <mergeCell ref="C129:C130"/>
    <mergeCell ref="D129:D130"/>
    <mergeCell ref="A137:E137"/>
    <mergeCell ref="A138:E138"/>
    <mergeCell ref="A139:A140"/>
    <mergeCell ref="B139:B140"/>
    <mergeCell ref="C139:C140"/>
    <mergeCell ref="D139:D140"/>
    <mergeCell ref="E139:E140"/>
    <mergeCell ref="A147:E147"/>
    <mergeCell ref="A148:E148"/>
    <mergeCell ref="A149:A150"/>
    <mergeCell ref="B149:B150"/>
    <mergeCell ref="C149:C150"/>
    <mergeCell ref="D149:D150"/>
    <mergeCell ref="E149:E15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H17" sqref="H17"/>
    </sheetView>
  </sheetViews>
  <sheetFormatPr defaultColWidth="9.140625" defaultRowHeight="12.75"/>
  <cols>
    <col min="1" max="1" width="30.140625" style="1" customWidth="1"/>
    <col min="2" max="2" width="12.421875" style="1" customWidth="1"/>
    <col min="3" max="3" width="12.57421875" style="1" customWidth="1"/>
    <col min="4" max="4" width="13.421875" style="1" customWidth="1"/>
    <col min="5" max="5" width="12.7109375" style="1" customWidth="1"/>
    <col min="6" max="16384" width="9.140625" style="1" customWidth="1"/>
  </cols>
  <sheetData>
    <row r="1" spans="1:5" ht="12.75" customHeight="1">
      <c r="A1" s="359" t="s">
        <v>617</v>
      </c>
      <c r="B1" s="359"/>
      <c r="C1" s="359"/>
      <c r="D1" s="359"/>
      <c r="E1" s="359"/>
    </row>
    <row r="2" ht="15.75">
      <c r="A2" s="303"/>
    </row>
    <row r="3" spans="1:5" ht="12.75">
      <c r="A3" s="432" t="s">
        <v>192</v>
      </c>
      <c r="B3" s="432"/>
      <c r="C3" s="432"/>
      <c r="D3" s="432"/>
      <c r="E3" s="432"/>
    </row>
    <row r="4" spans="1:5" ht="12" customHeight="1">
      <c r="A4" s="303"/>
      <c r="C4" s="363" t="s">
        <v>621</v>
      </c>
      <c r="D4" s="363"/>
      <c r="E4" s="363"/>
    </row>
    <row r="6" spans="1:5" ht="15.75" customHeight="1">
      <c r="A6" s="434" t="s">
        <v>1</v>
      </c>
      <c r="B6" s="361" t="s">
        <v>127</v>
      </c>
      <c r="C6" s="362" t="s">
        <v>97</v>
      </c>
      <c r="D6" s="362" t="s">
        <v>98</v>
      </c>
      <c r="E6" s="361" t="s">
        <v>99</v>
      </c>
    </row>
    <row r="7" spans="1:5" ht="12.75">
      <c r="A7" s="434"/>
      <c r="B7" s="361"/>
      <c r="C7" s="362"/>
      <c r="D7" s="362"/>
      <c r="E7" s="361"/>
    </row>
    <row r="8" spans="1:5" ht="12.75">
      <c r="A8" s="35"/>
      <c r="B8" s="35"/>
      <c r="C8" s="35"/>
      <c r="D8" s="35"/>
      <c r="E8" s="35"/>
    </row>
    <row r="9" spans="1:5" ht="12.75">
      <c r="A9" s="35"/>
      <c r="B9" s="35"/>
      <c r="C9" s="35"/>
      <c r="D9" s="35"/>
      <c r="E9" s="35"/>
    </row>
    <row r="10" spans="1:5" ht="12.75">
      <c r="A10" s="35"/>
      <c r="B10" s="35"/>
      <c r="C10" s="35"/>
      <c r="D10" s="35"/>
      <c r="E10" s="35"/>
    </row>
    <row r="11" spans="1:5" ht="12.75">
      <c r="A11" s="35"/>
      <c r="B11" s="35"/>
      <c r="C11" s="35"/>
      <c r="D11" s="35"/>
      <c r="E11" s="35"/>
    </row>
    <row r="12" spans="1:5" ht="12.75">
      <c r="A12" s="210" t="s">
        <v>193</v>
      </c>
      <c r="B12" s="35">
        <v>0</v>
      </c>
      <c r="C12" s="35">
        <v>0</v>
      </c>
      <c r="D12" s="35">
        <v>0</v>
      </c>
      <c r="E12" s="35">
        <v>0</v>
      </c>
    </row>
    <row r="17" spans="1:5" ht="12.75">
      <c r="A17" s="359" t="s">
        <v>620</v>
      </c>
      <c r="B17" s="359"/>
      <c r="C17" s="359"/>
      <c r="D17" s="359"/>
      <c r="E17" s="359"/>
    </row>
    <row r="18" ht="12" customHeight="1">
      <c r="A18" s="303"/>
    </row>
    <row r="19" spans="1:5" ht="12.75">
      <c r="A19" s="432" t="s">
        <v>194</v>
      </c>
      <c r="B19" s="432"/>
      <c r="C19" s="432"/>
      <c r="D19" s="432"/>
      <c r="E19" s="432"/>
    </row>
    <row r="20" spans="1:5" ht="12.75">
      <c r="A20" s="433" t="s">
        <v>621</v>
      </c>
      <c r="B20" s="433"/>
      <c r="C20" s="433"/>
      <c r="D20" s="433"/>
      <c r="E20" s="433"/>
    </row>
    <row r="21" spans="1:5" ht="12.75">
      <c r="A21" s="434" t="s">
        <v>1</v>
      </c>
      <c r="B21" s="361" t="s">
        <v>127</v>
      </c>
      <c r="C21" s="362" t="s">
        <v>97</v>
      </c>
      <c r="D21" s="362" t="s">
        <v>98</v>
      </c>
      <c r="E21" s="361" t="s">
        <v>99</v>
      </c>
    </row>
    <row r="22" spans="1:5" ht="12.75">
      <c r="A22" s="434"/>
      <c r="B22" s="361"/>
      <c r="C22" s="362"/>
      <c r="D22" s="362"/>
      <c r="E22" s="361"/>
    </row>
    <row r="23" spans="1:5" ht="12.75">
      <c r="A23" s="35" t="s">
        <v>618</v>
      </c>
      <c r="B23" s="35">
        <v>5838</v>
      </c>
      <c r="C23" s="35"/>
      <c r="D23" s="35"/>
      <c r="E23" s="35">
        <v>5838</v>
      </c>
    </row>
    <row r="24" spans="1:5" ht="12.75">
      <c r="A24" s="35" t="s">
        <v>619</v>
      </c>
      <c r="B24" s="35">
        <v>20</v>
      </c>
      <c r="C24" s="35"/>
      <c r="D24" s="35"/>
      <c r="E24" s="35">
        <f>SUM(B24)</f>
        <v>20</v>
      </c>
    </row>
    <row r="25" spans="1:5" ht="12.75">
      <c r="A25" s="304" t="s">
        <v>195</v>
      </c>
      <c r="B25" s="35">
        <f>SUM(B23:B24)</f>
        <v>5858</v>
      </c>
      <c r="C25" s="35">
        <v>0</v>
      </c>
      <c r="D25" s="35">
        <v>0</v>
      </c>
      <c r="E25" s="35">
        <f>SUM(E23:E24)</f>
        <v>5858</v>
      </c>
    </row>
  </sheetData>
  <mergeCells count="16">
    <mergeCell ref="A1:E1"/>
    <mergeCell ref="A3:E3"/>
    <mergeCell ref="C4:E4"/>
    <mergeCell ref="A6:A7"/>
    <mergeCell ref="B6:B7"/>
    <mergeCell ref="C6:C7"/>
    <mergeCell ref="D6:D7"/>
    <mergeCell ref="E6:E7"/>
    <mergeCell ref="A17:E17"/>
    <mergeCell ref="A19:E19"/>
    <mergeCell ref="A20:E20"/>
    <mergeCell ref="A21:A22"/>
    <mergeCell ref="B21:B22"/>
    <mergeCell ref="C21:C22"/>
    <mergeCell ref="D21:D22"/>
    <mergeCell ref="E21:E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2" sqref="A2:IV2"/>
    </sheetView>
  </sheetViews>
  <sheetFormatPr defaultColWidth="9.140625" defaultRowHeight="12.75"/>
  <cols>
    <col min="1" max="1" width="39.00390625" style="1" customWidth="1"/>
    <col min="2" max="2" width="10.00390625" style="1" hidden="1" customWidth="1"/>
    <col min="3" max="3" width="10.421875" style="62" customWidth="1"/>
    <col min="4" max="4" width="8.8515625" style="1" customWidth="1"/>
    <col min="5" max="5" width="9.8515625" style="1" customWidth="1"/>
    <col min="6" max="6" width="10.00390625" style="1" customWidth="1"/>
    <col min="7" max="8" width="13.00390625" style="1" customWidth="1"/>
    <col min="9" max="10" width="14.00390625" style="1" customWidth="1"/>
    <col min="11" max="11" width="14.57421875" style="1" customWidth="1"/>
    <col min="12" max="12" width="12.421875" style="1" customWidth="1"/>
    <col min="13" max="13" width="12.8515625" style="1" customWidth="1"/>
    <col min="14" max="16384" width="9.140625" style="1" customWidth="1"/>
  </cols>
  <sheetData>
    <row r="1" spans="1:13" ht="12.75">
      <c r="A1" s="359" t="s">
        <v>622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3" ht="12.75">
      <c r="A2" s="360" t="s">
        <v>196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3" ht="12" customHeight="1">
      <c r="M3" s="2" t="s">
        <v>507</v>
      </c>
    </row>
    <row r="4" spans="1:13" ht="12" customHeight="1">
      <c r="A4" s="436" t="s">
        <v>52</v>
      </c>
      <c r="B4" s="437"/>
      <c r="C4" s="442" t="s">
        <v>197</v>
      </c>
      <c r="D4" s="443"/>
      <c r="E4" s="443"/>
      <c r="F4" s="443"/>
      <c r="G4" s="443"/>
      <c r="H4" s="443"/>
      <c r="I4" s="444"/>
      <c r="J4" s="445" t="s">
        <v>612</v>
      </c>
      <c r="K4" s="225" t="s">
        <v>613</v>
      </c>
      <c r="L4" s="448" t="s">
        <v>614</v>
      </c>
      <c r="M4" s="451" t="s">
        <v>198</v>
      </c>
    </row>
    <row r="5" spans="1:13" ht="14.25" customHeight="1">
      <c r="A5" s="438"/>
      <c r="B5" s="439"/>
      <c r="C5" s="158" t="s">
        <v>454</v>
      </c>
      <c r="D5" s="158" t="s">
        <v>456</v>
      </c>
      <c r="E5" s="158" t="s">
        <v>458</v>
      </c>
      <c r="F5" s="158" t="s">
        <v>460</v>
      </c>
      <c r="G5" s="158" t="s">
        <v>468</v>
      </c>
      <c r="H5" s="158" t="s">
        <v>472</v>
      </c>
      <c r="I5" s="158" t="s">
        <v>452</v>
      </c>
      <c r="J5" s="446"/>
      <c r="K5" s="158" t="s">
        <v>384</v>
      </c>
      <c r="L5" s="449"/>
      <c r="M5" s="452"/>
    </row>
    <row r="6" spans="1:13" ht="55.5" customHeight="1">
      <c r="A6" s="440"/>
      <c r="B6" s="441"/>
      <c r="C6" s="233" t="s">
        <v>455</v>
      </c>
      <c r="D6" s="233" t="s">
        <v>457</v>
      </c>
      <c r="E6" s="233" t="s">
        <v>459</v>
      </c>
      <c r="F6" s="233" t="s">
        <v>461</v>
      </c>
      <c r="G6" s="233" t="s">
        <v>469</v>
      </c>
      <c r="H6" s="233" t="s">
        <v>473</v>
      </c>
      <c r="I6" s="233" t="s">
        <v>611</v>
      </c>
      <c r="J6" s="447"/>
      <c r="K6" s="234" t="s">
        <v>615</v>
      </c>
      <c r="L6" s="450"/>
      <c r="M6" s="453"/>
    </row>
    <row r="7" spans="1:13" ht="12.75">
      <c r="A7" s="370" t="s">
        <v>57</v>
      </c>
      <c r="B7" s="370"/>
      <c r="C7" s="227">
        <f>SUM(C8+C13+C14)</f>
        <v>250</v>
      </c>
      <c r="D7" s="227">
        <f aca="true" t="shared" si="0" ref="D7:K7">SUM(D8+D13+D14)</f>
        <v>127</v>
      </c>
      <c r="E7" s="227">
        <f t="shared" si="0"/>
        <v>1016</v>
      </c>
      <c r="F7" s="227">
        <f t="shared" si="0"/>
        <v>7899</v>
      </c>
      <c r="G7" s="227">
        <f t="shared" si="0"/>
        <v>400</v>
      </c>
      <c r="H7" s="227">
        <f t="shared" si="0"/>
        <v>50</v>
      </c>
      <c r="I7" s="227">
        <f t="shared" si="0"/>
        <v>500</v>
      </c>
      <c r="J7" s="227">
        <f>SUM(C7+D7+E7+F7+G7+H7+I7)</f>
        <v>10242</v>
      </c>
      <c r="K7" s="227">
        <f t="shared" si="0"/>
        <v>1175</v>
      </c>
      <c r="L7" s="227">
        <f>SUM(K7)</f>
        <v>1175</v>
      </c>
      <c r="M7" s="21">
        <f>SUM(J7+L7)</f>
        <v>11417</v>
      </c>
    </row>
    <row r="8" spans="1:13" ht="12.75">
      <c r="A8" s="370" t="s">
        <v>58</v>
      </c>
      <c r="B8" s="370"/>
      <c r="C8" s="227">
        <f>SUM(C9+C10+C11)</f>
        <v>250</v>
      </c>
      <c r="D8" s="227">
        <f aca="true" t="shared" si="1" ref="D8:K8">SUM(D9+D10+D11)</f>
        <v>127</v>
      </c>
      <c r="E8" s="227">
        <f t="shared" si="1"/>
        <v>1016</v>
      </c>
      <c r="F8" s="227">
        <f t="shared" si="1"/>
        <v>7899</v>
      </c>
      <c r="G8" s="227">
        <f t="shared" si="1"/>
        <v>400</v>
      </c>
      <c r="H8" s="227">
        <f t="shared" si="1"/>
        <v>50</v>
      </c>
      <c r="I8" s="227">
        <f t="shared" si="1"/>
        <v>500</v>
      </c>
      <c r="J8" s="227">
        <f>SUM(C8+D8+E8+F8+G8+H8+I8)</f>
        <v>10242</v>
      </c>
      <c r="K8" s="227">
        <f t="shared" si="1"/>
        <v>1175</v>
      </c>
      <c r="L8" s="227">
        <f>SUM(K8)</f>
        <v>1175</v>
      </c>
      <c r="M8" s="21">
        <f>SUM(J8+L8)</f>
        <v>11417</v>
      </c>
    </row>
    <row r="9" spans="1:13" ht="12.75">
      <c r="A9" s="369" t="s">
        <v>59</v>
      </c>
      <c r="B9" s="369"/>
      <c r="C9" s="228"/>
      <c r="D9" s="22"/>
      <c r="E9" s="22"/>
      <c r="F9" s="22"/>
      <c r="G9" s="22"/>
      <c r="H9" s="22"/>
      <c r="I9" s="22"/>
      <c r="J9" s="227"/>
      <c r="K9" s="22">
        <v>1175</v>
      </c>
      <c r="L9" s="227">
        <f>SUM(K9)</f>
        <v>1175</v>
      </c>
      <c r="M9" s="21">
        <f>SUM(J9+L9)</f>
        <v>1175</v>
      </c>
    </row>
    <row r="10" spans="1:13" ht="12.75">
      <c r="A10" s="358" t="s">
        <v>60</v>
      </c>
      <c r="B10" s="358"/>
      <c r="C10" s="228"/>
      <c r="D10" s="22">
        <v>127</v>
      </c>
      <c r="E10" s="22">
        <v>1016</v>
      </c>
      <c r="F10" s="22">
        <v>7899</v>
      </c>
      <c r="G10" s="22">
        <v>400</v>
      </c>
      <c r="H10" s="22">
        <v>50</v>
      </c>
      <c r="I10" s="22"/>
      <c r="J10" s="227">
        <f>SUM(C10+D10+E10+F10+G10+H10+I10)</f>
        <v>9492</v>
      </c>
      <c r="K10" s="22"/>
      <c r="L10" s="22"/>
      <c r="M10" s="21">
        <f>SUM(J10+L10)</f>
        <v>9492</v>
      </c>
    </row>
    <row r="11" spans="1:13" ht="12.75">
      <c r="A11" s="369" t="s">
        <v>61</v>
      </c>
      <c r="B11" s="369"/>
      <c r="C11" s="228">
        <v>250</v>
      </c>
      <c r="D11" s="22"/>
      <c r="E11" s="22"/>
      <c r="F11" s="22"/>
      <c r="G11" s="22"/>
      <c r="H11" s="22"/>
      <c r="I11" s="22">
        <v>500</v>
      </c>
      <c r="J11" s="227">
        <f>SUM(C11+D11+E11+F11+G11+H11+I11)</f>
        <v>750</v>
      </c>
      <c r="K11" s="22"/>
      <c r="L11" s="22"/>
      <c r="M11" s="21">
        <f>SUM(J11+L11)</f>
        <v>750</v>
      </c>
    </row>
    <row r="12" spans="1:13" ht="12.75">
      <c r="A12" s="369" t="s">
        <v>62</v>
      </c>
      <c r="B12" s="369"/>
      <c r="C12" s="228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2.75">
      <c r="A13" s="368" t="s">
        <v>199</v>
      </c>
      <c r="B13" s="368"/>
      <c r="C13" s="228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2.75">
      <c r="A14" s="374" t="s">
        <v>75</v>
      </c>
      <c r="B14" s="374"/>
      <c r="C14" s="228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388" t="s">
        <v>200</v>
      </c>
      <c r="B15" s="388"/>
      <c r="C15" s="229"/>
      <c r="D15" s="25"/>
      <c r="E15" s="25"/>
      <c r="F15" s="25"/>
      <c r="G15" s="25"/>
      <c r="H15" s="25"/>
      <c r="I15" s="25"/>
      <c r="J15" s="25"/>
      <c r="K15" s="25"/>
      <c r="L15" s="25"/>
      <c r="M15" s="22"/>
    </row>
    <row r="16" spans="1:13" ht="12.75">
      <c r="A16" s="388" t="s">
        <v>17</v>
      </c>
      <c r="B16" s="388"/>
      <c r="C16" s="229"/>
      <c r="D16" s="25"/>
      <c r="E16" s="25"/>
      <c r="F16" s="25"/>
      <c r="G16" s="25"/>
      <c r="H16" s="25"/>
      <c r="I16" s="25"/>
      <c r="J16" s="25"/>
      <c r="K16" s="25"/>
      <c r="L16" s="25"/>
      <c r="M16" s="22"/>
    </row>
    <row r="17" spans="1:13" ht="12.75">
      <c r="A17" s="381" t="s">
        <v>76</v>
      </c>
      <c r="B17" s="381"/>
      <c r="C17" s="230"/>
      <c r="D17" s="26"/>
      <c r="E17" s="26"/>
      <c r="F17" s="26"/>
      <c r="G17" s="26"/>
      <c r="H17" s="26"/>
      <c r="I17" s="26"/>
      <c r="J17" s="26"/>
      <c r="K17" s="26"/>
      <c r="L17" s="26"/>
      <c r="M17" s="22"/>
    </row>
    <row r="18" spans="1:13" ht="12.75">
      <c r="A18" s="371" t="s">
        <v>77</v>
      </c>
      <c r="B18" s="371"/>
      <c r="C18" s="230"/>
      <c r="D18" s="26"/>
      <c r="E18" s="26"/>
      <c r="F18" s="26"/>
      <c r="G18" s="26"/>
      <c r="H18" s="26"/>
      <c r="I18" s="26"/>
      <c r="J18" s="26"/>
      <c r="K18" s="26"/>
      <c r="L18" s="26"/>
      <c r="M18" s="22"/>
    </row>
    <row r="19" spans="1:13" ht="12.75">
      <c r="A19" s="375" t="s">
        <v>78</v>
      </c>
      <c r="B19" s="377"/>
      <c r="C19" s="230"/>
      <c r="D19" s="26"/>
      <c r="E19" s="26"/>
      <c r="F19" s="26"/>
      <c r="G19" s="26"/>
      <c r="H19" s="26"/>
      <c r="I19" s="26"/>
      <c r="J19" s="26"/>
      <c r="K19" s="26"/>
      <c r="L19" s="26"/>
      <c r="M19" s="22"/>
    </row>
    <row r="20" spans="1:13" ht="12.75">
      <c r="A20" s="375" t="s">
        <v>79</v>
      </c>
      <c r="B20" s="377"/>
      <c r="C20" s="230"/>
      <c r="D20" s="26"/>
      <c r="E20" s="26"/>
      <c r="F20" s="26"/>
      <c r="G20" s="26"/>
      <c r="H20" s="26"/>
      <c r="I20" s="26"/>
      <c r="J20" s="26"/>
      <c r="K20" s="26"/>
      <c r="L20" s="26"/>
      <c r="M20" s="22"/>
    </row>
    <row r="21" spans="1:13" ht="12.75">
      <c r="A21" s="392" t="s">
        <v>21</v>
      </c>
      <c r="B21" s="394"/>
      <c r="C21" s="228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4.25" customHeight="1">
      <c r="A22" s="374" t="s">
        <v>82</v>
      </c>
      <c r="B22" s="374"/>
      <c r="C22" s="228"/>
      <c r="D22" s="23"/>
      <c r="E22" s="23"/>
      <c r="F22" s="23"/>
      <c r="G22" s="23"/>
      <c r="H22" s="23"/>
      <c r="I22" s="23"/>
      <c r="J22" s="23"/>
      <c r="K22" s="23"/>
      <c r="L22" s="23"/>
      <c r="M22" s="22"/>
    </row>
    <row r="23" spans="1:13" ht="13.5" customHeight="1">
      <c r="A23" s="27" t="s">
        <v>25</v>
      </c>
      <c r="B23" s="30"/>
      <c r="C23" s="228"/>
      <c r="D23" s="23"/>
      <c r="E23" s="23"/>
      <c r="F23" s="23"/>
      <c r="G23" s="23"/>
      <c r="H23" s="23"/>
      <c r="I23" s="23"/>
      <c r="J23" s="23"/>
      <c r="K23" s="23"/>
      <c r="L23" s="23"/>
      <c r="M23" s="22"/>
    </row>
    <row r="24" spans="1:13" ht="13.5" customHeight="1">
      <c r="A24" s="29" t="s">
        <v>83</v>
      </c>
      <c r="B24" s="30"/>
      <c r="C24" s="228"/>
      <c r="D24" s="23"/>
      <c r="E24" s="23"/>
      <c r="F24" s="23"/>
      <c r="G24" s="23"/>
      <c r="H24" s="23"/>
      <c r="I24" s="23"/>
      <c r="J24" s="23"/>
      <c r="K24" s="23"/>
      <c r="L24" s="23"/>
      <c r="M24" s="22"/>
    </row>
    <row r="25" spans="1:13" ht="13.5" customHeight="1">
      <c r="A25" s="29" t="s">
        <v>28</v>
      </c>
      <c r="B25" s="30"/>
      <c r="C25" s="228"/>
      <c r="D25" s="23"/>
      <c r="E25" s="23"/>
      <c r="F25" s="23"/>
      <c r="G25" s="23"/>
      <c r="H25" s="23"/>
      <c r="I25" s="23"/>
      <c r="J25" s="23"/>
      <c r="K25" s="23"/>
      <c r="L25" s="23"/>
      <c r="M25" s="22"/>
    </row>
    <row r="26" spans="1:13" ht="12.75">
      <c r="A26" s="388" t="s">
        <v>33</v>
      </c>
      <c r="B26" s="388"/>
      <c r="C26" s="229">
        <f aca="true" t="shared" si="2" ref="C26:L26">SUM(C7+C15+C23)</f>
        <v>250</v>
      </c>
      <c r="D26" s="229">
        <f t="shared" si="2"/>
        <v>127</v>
      </c>
      <c r="E26" s="229">
        <f t="shared" si="2"/>
        <v>1016</v>
      </c>
      <c r="F26" s="229">
        <f t="shared" si="2"/>
        <v>7899</v>
      </c>
      <c r="G26" s="229">
        <f t="shared" si="2"/>
        <v>400</v>
      </c>
      <c r="H26" s="229">
        <f t="shared" si="2"/>
        <v>50</v>
      </c>
      <c r="I26" s="229">
        <f t="shared" si="2"/>
        <v>500</v>
      </c>
      <c r="J26" s="229">
        <f t="shared" si="2"/>
        <v>10242</v>
      </c>
      <c r="K26" s="229">
        <f t="shared" si="2"/>
        <v>1175</v>
      </c>
      <c r="L26" s="229">
        <f t="shared" si="2"/>
        <v>1175</v>
      </c>
      <c r="M26" s="25">
        <f>SUM(J26+L26)</f>
        <v>11417</v>
      </c>
    </row>
    <row r="27" spans="1:13" ht="12.75">
      <c r="A27" s="27" t="s">
        <v>201</v>
      </c>
      <c r="B27" s="28"/>
      <c r="C27" s="229"/>
      <c r="D27" s="24"/>
      <c r="E27" s="24"/>
      <c r="F27" s="24"/>
      <c r="G27" s="24"/>
      <c r="H27" s="24"/>
      <c r="I27" s="24"/>
      <c r="J27" s="24"/>
      <c r="K27" s="24"/>
      <c r="L27" s="24"/>
      <c r="M27" s="25"/>
    </row>
    <row r="28" spans="1:13" ht="12.75">
      <c r="A28" s="27" t="s">
        <v>37</v>
      </c>
      <c r="B28" s="28"/>
      <c r="C28" s="229"/>
      <c r="D28" s="24"/>
      <c r="E28" s="24"/>
      <c r="F28" s="24"/>
      <c r="G28" s="24"/>
      <c r="H28" s="24"/>
      <c r="I28" s="24"/>
      <c r="J28" s="24"/>
      <c r="K28" s="24"/>
      <c r="L28" s="24"/>
      <c r="M28" s="25"/>
    </row>
    <row r="29" spans="1:13" ht="12.75">
      <c r="A29" s="29" t="s">
        <v>90</v>
      </c>
      <c r="B29" s="28"/>
      <c r="C29" s="229"/>
      <c r="D29" s="24"/>
      <c r="E29" s="24"/>
      <c r="F29" s="24"/>
      <c r="G29" s="24"/>
      <c r="H29" s="24"/>
      <c r="I29" s="24"/>
      <c r="J29" s="24"/>
      <c r="K29" s="24"/>
      <c r="L29" s="24"/>
      <c r="M29" s="25"/>
    </row>
    <row r="30" spans="1:13" ht="12.75">
      <c r="A30" s="29" t="s">
        <v>202</v>
      </c>
      <c r="B30" s="28"/>
      <c r="C30" s="229"/>
      <c r="D30" s="24"/>
      <c r="E30" s="24"/>
      <c r="F30" s="24"/>
      <c r="G30" s="24"/>
      <c r="H30" s="24"/>
      <c r="I30" s="24"/>
      <c r="J30" s="24"/>
      <c r="K30" s="24"/>
      <c r="L30" s="24"/>
      <c r="M30" s="25"/>
    </row>
    <row r="31" spans="1:13" ht="22.5" customHeight="1">
      <c r="A31" s="398" t="s">
        <v>88</v>
      </c>
      <c r="B31" s="400"/>
      <c r="C31" s="231"/>
      <c r="D31" s="31"/>
      <c r="E31" s="31"/>
      <c r="F31" s="31"/>
      <c r="G31" s="31"/>
      <c r="H31" s="31"/>
      <c r="I31" s="31"/>
      <c r="J31" s="31"/>
      <c r="K31" s="31"/>
      <c r="L31" s="31"/>
      <c r="M31" s="22"/>
    </row>
    <row r="32" spans="1:13" ht="12.75" customHeight="1">
      <c r="A32" s="435" t="s">
        <v>203</v>
      </c>
      <c r="B32" s="435"/>
      <c r="C32" s="229"/>
      <c r="D32" s="25"/>
      <c r="E32" s="25"/>
      <c r="F32" s="25"/>
      <c r="G32" s="25"/>
      <c r="H32" s="25"/>
      <c r="I32" s="25"/>
      <c r="J32" s="25"/>
      <c r="K32" s="25"/>
      <c r="L32" s="25"/>
      <c r="M32" s="34"/>
    </row>
    <row r="33" spans="1:13" ht="12.75">
      <c r="A33" s="369" t="s">
        <v>204</v>
      </c>
      <c r="B33" s="369"/>
      <c r="C33" s="228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2.75">
      <c r="A34" s="369" t="s">
        <v>205</v>
      </c>
      <c r="B34" s="369"/>
      <c r="C34" s="228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2.75" customHeight="1">
      <c r="A35" s="435" t="s">
        <v>206</v>
      </c>
      <c r="B35" s="435"/>
      <c r="C35" s="229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2.75">
      <c r="A36" s="369" t="s">
        <v>207</v>
      </c>
      <c r="B36" s="369"/>
      <c r="C36" s="228"/>
      <c r="D36" s="23"/>
      <c r="E36" s="23"/>
      <c r="F36" s="23"/>
      <c r="G36" s="23"/>
      <c r="H36" s="23"/>
      <c r="I36" s="23"/>
      <c r="J36" s="23"/>
      <c r="K36" s="23"/>
      <c r="L36" s="23"/>
      <c r="M36" s="22"/>
    </row>
    <row r="37" spans="1:13" ht="12.75">
      <c r="A37" s="369" t="s">
        <v>208</v>
      </c>
      <c r="B37" s="369"/>
      <c r="C37" s="228"/>
      <c r="D37" s="23"/>
      <c r="E37" s="23"/>
      <c r="F37" s="23"/>
      <c r="G37" s="23"/>
      <c r="H37" s="23"/>
      <c r="I37" s="23"/>
      <c r="J37" s="23"/>
      <c r="K37" s="23"/>
      <c r="L37" s="23"/>
      <c r="M37" s="25"/>
    </row>
    <row r="38" spans="1:13" ht="24.75" customHeight="1">
      <c r="A38" s="398" t="s">
        <v>209</v>
      </c>
      <c r="B38" s="400"/>
      <c r="C38" s="228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12.75" customHeight="1">
      <c r="A39" s="32" t="s">
        <v>210</v>
      </c>
      <c r="B39" s="33"/>
      <c r="C39" s="228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12.75" customHeight="1">
      <c r="A40" s="63" t="s">
        <v>90</v>
      </c>
      <c r="B40" s="33"/>
      <c r="C40" s="228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ht="12.75" customHeight="1">
      <c r="A41" s="63" t="s">
        <v>202</v>
      </c>
      <c r="B41" s="33"/>
      <c r="C41" s="228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12.75">
      <c r="A42" s="388" t="s">
        <v>569</v>
      </c>
      <c r="B42" s="388"/>
      <c r="C42" s="229">
        <f aca="true" t="shared" si="3" ref="C42:M42">SUM(C7+C15+C23+C27)</f>
        <v>250</v>
      </c>
      <c r="D42" s="229">
        <f t="shared" si="3"/>
        <v>127</v>
      </c>
      <c r="E42" s="229">
        <f t="shared" si="3"/>
        <v>1016</v>
      </c>
      <c r="F42" s="229">
        <f t="shared" si="3"/>
        <v>7899</v>
      </c>
      <c r="G42" s="229">
        <f t="shared" si="3"/>
        <v>400</v>
      </c>
      <c r="H42" s="229">
        <f t="shared" si="3"/>
        <v>50</v>
      </c>
      <c r="I42" s="229">
        <f t="shared" si="3"/>
        <v>500</v>
      </c>
      <c r="J42" s="229">
        <f t="shared" si="3"/>
        <v>10242</v>
      </c>
      <c r="K42" s="229">
        <f t="shared" si="3"/>
        <v>1175</v>
      </c>
      <c r="L42" s="229">
        <f t="shared" si="3"/>
        <v>1175</v>
      </c>
      <c r="M42" s="229">
        <f t="shared" si="3"/>
        <v>11417</v>
      </c>
    </row>
    <row r="43" spans="1:13" ht="12.75">
      <c r="A43" s="27" t="s">
        <v>211</v>
      </c>
      <c r="B43" s="22"/>
      <c r="C43" s="307"/>
      <c r="D43" s="308"/>
      <c r="E43" s="308"/>
      <c r="F43" s="308"/>
      <c r="G43" s="308"/>
      <c r="H43" s="308"/>
      <c r="I43" s="308"/>
      <c r="J43" s="25">
        <v>177635</v>
      </c>
      <c r="K43" s="308"/>
      <c r="L43" s="25">
        <v>58699</v>
      </c>
      <c r="M43" s="25">
        <f>SUM(J43+L43)</f>
        <v>236334</v>
      </c>
    </row>
    <row r="44" spans="1:13" ht="12.75">
      <c r="A44" s="27" t="s">
        <v>212</v>
      </c>
      <c r="B44" s="22"/>
      <c r="C44" s="309"/>
      <c r="D44" s="308"/>
      <c r="E44" s="308"/>
      <c r="F44" s="308"/>
      <c r="G44" s="308"/>
      <c r="H44" s="308"/>
      <c r="I44" s="308"/>
      <c r="J44" s="25">
        <f>SUM(J42+J43)</f>
        <v>187877</v>
      </c>
      <c r="K44" s="308"/>
      <c r="L44" s="25">
        <f>SUM(L42+L43)</f>
        <v>59874</v>
      </c>
      <c r="M44" s="25">
        <f>SUM(M42+M43)</f>
        <v>247751</v>
      </c>
    </row>
  </sheetData>
  <mergeCells count="33">
    <mergeCell ref="A1:M1"/>
    <mergeCell ref="A2:M2"/>
    <mergeCell ref="A4:B6"/>
    <mergeCell ref="C4:I4"/>
    <mergeCell ref="J4:J6"/>
    <mergeCell ref="L4:L6"/>
    <mergeCell ref="M4:M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6:B26"/>
    <mergeCell ref="A31:B31"/>
    <mergeCell ref="A32:B32"/>
    <mergeCell ref="A33:B33"/>
    <mergeCell ref="A38:B38"/>
    <mergeCell ref="A42:B42"/>
    <mergeCell ref="A34:B34"/>
    <mergeCell ref="A35:B35"/>
    <mergeCell ref="A36:B36"/>
    <mergeCell ref="A37:B3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6">
      <selection activeCell="G50" sqref="G50"/>
    </sheetView>
  </sheetViews>
  <sheetFormatPr defaultColWidth="9.140625" defaultRowHeight="12.75"/>
  <cols>
    <col min="1" max="1" width="40.140625" style="1" bestFit="1" customWidth="1"/>
    <col min="2" max="2" width="11.28125" style="165" customWidth="1"/>
    <col min="3" max="3" width="12.28125" style="165" customWidth="1"/>
    <col min="4" max="4" width="13.140625" style="165" customWidth="1"/>
    <col min="5" max="5" width="13.57421875" style="165" customWidth="1"/>
    <col min="6" max="16384" width="9.140625" style="1" customWidth="1"/>
  </cols>
  <sheetData>
    <row r="1" spans="1:15" ht="12.75">
      <c r="A1" s="455" t="s">
        <v>482</v>
      </c>
      <c r="B1" s="455"/>
      <c r="C1" s="455"/>
      <c r="D1" s="455"/>
      <c r="E1" s="455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.75">
      <c r="A2" s="454" t="s">
        <v>250</v>
      </c>
      <c r="B2" s="454"/>
      <c r="C2" s="454"/>
      <c r="D2" s="454"/>
      <c r="E2" s="454"/>
      <c r="F2" s="65"/>
      <c r="G2" s="66"/>
      <c r="H2" s="64"/>
      <c r="I2" s="64"/>
      <c r="J2" s="64"/>
      <c r="K2" s="64"/>
      <c r="L2" s="64"/>
      <c r="M2" s="64"/>
      <c r="N2" s="64"/>
      <c r="O2" s="64"/>
    </row>
    <row r="3" spans="1:15" ht="15.75">
      <c r="A3" s="455" t="s">
        <v>507</v>
      </c>
      <c r="B3" s="455"/>
      <c r="C3" s="455"/>
      <c r="D3" s="455"/>
      <c r="E3" s="455"/>
      <c r="F3" s="65"/>
      <c r="G3" s="67"/>
      <c r="H3" s="64"/>
      <c r="I3" s="64"/>
      <c r="J3" s="64"/>
      <c r="K3" s="64"/>
      <c r="L3" s="64"/>
      <c r="M3" s="64"/>
      <c r="N3" s="64"/>
      <c r="O3" s="64"/>
    </row>
    <row r="4" spans="1:15" ht="23.25" customHeight="1">
      <c r="A4" s="68" t="s">
        <v>239</v>
      </c>
      <c r="B4" s="168" t="s">
        <v>97</v>
      </c>
      <c r="C4" s="169" t="s">
        <v>480</v>
      </c>
      <c r="D4" s="167" t="s">
        <v>53</v>
      </c>
      <c r="E4" s="170" t="s">
        <v>56</v>
      </c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2.75">
      <c r="A5" s="69" t="s">
        <v>288</v>
      </c>
      <c r="B5" s="160">
        <f>SUM(B6+B7+B8+B9+B10)</f>
        <v>187877</v>
      </c>
      <c r="C5" s="160">
        <f>SUM(C6+C7+C8+C9+C10)</f>
        <v>59874</v>
      </c>
      <c r="D5" s="160">
        <f>SUM(D6+D7+D8+D9+D10)</f>
        <v>270247</v>
      </c>
      <c r="E5" s="160">
        <f>SUM(D5+B5+C5)</f>
        <v>517998</v>
      </c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12.75">
      <c r="A6" s="70" t="s">
        <v>7</v>
      </c>
      <c r="B6" s="162">
        <v>101681</v>
      </c>
      <c r="C6" s="162">
        <v>28014</v>
      </c>
      <c r="D6" s="162">
        <v>110840</v>
      </c>
      <c r="E6" s="160">
        <f>SUM(D6+B6+C6)</f>
        <v>240535</v>
      </c>
      <c r="F6" s="72"/>
      <c r="G6" s="166"/>
      <c r="H6" s="64"/>
      <c r="I6" s="72"/>
      <c r="J6" s="72"/>
      <c r="K6" s="72"/>
      <c r="L6" s="72"/>
      <c r="M6" s="72"/>
      <c r="N6" s="64"/>
      <c r="O6" s="72"/>
    </row>
    <row r="7" spans="1:15" ht="10.5" customHeight="1">
      <c r="A7" s="73" t="s">
        <v>47</v>
      </c>
      <c r="B7" s="162">
        <v>27255</v>
      </c>
      <c r="C7" s="162">
        <v>7103</v>
      </c>
      <c r="D7" s="162">
        <v>19692</v>
      </c>
      <c r="E7" s="160">
        <f>SUM(D7+B7+C7)</f>
        <v>54050</v>
      </c>
      <c r="F7" s="72"/>
      <c r="G7" s="72"/>
      <c r="H7" s="64"/>
      <c r="I7" s="72"/>
      <c r="J7" s="72"/>
      <c r="K7" s="72"/>
      <c r="L7" s="72"/>
      <c r="M7" s="72"/>
      <c r="N7" s="64"/>
      <c r="O7" s="72"/>
    </row>
    <row r="8" spans="1:15" ht="12.75">
      <c r="A8" s="70" t="s">
        <v>252</v>
      </c>
      <c r="B8" s="162">
        <v>58941</v>
      </c>
      <c r="C8" s="162">
        <v>24757</v>
      </c>
      <c r="D8" s="162">
        <v>28161</v>
      </c>
      <c r="E8" s="160">
        <f>SUM(D8+B8+C8)</f>
        <v>111859</v>
      </c>
      <c r="F8" s="72"/>
      <c r="G8" s="72"/>
      <c r="H8" s="64"/>
      <c r="I8" s="72"/>
      <c r="J8" s="72"/>
      <c r="K8" s="72"/>
      <c r="L8" s="72"/>
      <c r="M8" s="72"/>
      <c r="N8" s="64"/>
      <c r="O8" s="72"/>
    </row>
    <row r="9" spans="1:15" ht="12.75">
      <c r="A9" s="74" t="s">
        <v>253</v>
      </c>
      <c r="B9" s="162"/>
      <c r="C9" s="162"/>
      <c r="D9" s="162"/>
      <c r="E9" s="160"/>
      <c r="F9" s="72"/>
      <c r="G9" s="72"/>
      <c r="H9" s="64"/>
      <c r="I9" s="72"/>
      <c r="J9" s="72"/>
      <c r="K9" s="72"/>
      <c r="L9" s="72"/>
      <c r="M9" s="72"/>
      <c r="N9" s="64"/>
      <c r="O9" s="72"/>
    </row>
    <row r="10" spans="1:15" ht="12.75">
      <c r="A10" s="70" t="s">
        <v>265</v>
      </c>
      <c r="B10" s="162"/>
      <c r="C10" s="162"/>
      <c r="D10" s="162">
        <f>SUM(D11+D12+D13+D14+D15+D16)</f>
        <v>111554</v>
      </c>
      <c r="E10" s="160">
        <f>SUM(D10+B10+C10)</f>
        <v>111554</v>
      </c>
      <c r="F10" s="72"/>
      <c r="G10" s="72"/>
      <c r="H10" s="64"/>
      <c r="I10" s="72"/>
      <c r="J10" s="72"/>
      <c r="K10" s="72"/>
      <c r="L10" s="72"/>
      <c r="M10" s="72"/>
      <c r="N10" s="64"/>
      <c r="O10" s="72"/>
    </row>
    <row r="11" spans="1:15" ht="12.75">
      <c r="A11" s="70" t="s">
        <v>266</v>
      </c>
      <c r="B11" s="162"/>
      <c r="C11" s="162"/>
      <c r="D11" s="162">
        <v>7969</v>
      </c>
      <c r="E11" s="160">
        <f>SUM(D11+B11+C11)</f>
        <v>7969</v>
      </c>
      <c r="F11" s="72"/>
      <c r="G11" s="72"/>
      <c r="H11" s="64"/>
      <c r="I11" s="72"/>
      <c r="J11" s="72"/>
      <c r="K11" s="72"/>
      <c r="L11" s="72"/>
      <c r="M11" s="72"/>
      <c r="N11" s="64"/>
      <c r="O11" s="72"/>
    </row>
    <row r="12" spans="1:15" ht="12.75">
      <c r="A12" s="75" t="s">
        <v>263</v>
      </c>
      <c r="B12" s="162"/>
      <c r="C12" s="162"/>
      <c r="D12" s="163">
        <v>1600</v>
      </c>
      <c r="E12" s="160">
        <f>SUM(D12+B12+C12)</f>
        <v>1600</v>
      </c>
      <c r="F12" s="72"/>
      <c r="G12" s="72"/>
      <c r="H12" s="64"/>
      <c r="I12" s="72"/>
      <c r="J12" s="72"/>
      <c r="K12" s="72"/>
      <c r="L12" s="72"/>
      <c r="M12" s="72"/>
      <c r="N12" s="64"/>
      <c r="O12" s="72"/>
    </row>
    <row r="13" spans="1:15" ht="17.25" customHeight="1">
      <c r="A13" s="76" t="s">
        <v>264</v>
      </c>
      <c r="B13" s="162"/>
      <c r="C13" s="162"/>
      <c r="D13" s="163">
        <v>94188</v>
      </c>
      <c r="E13" s="160">
        <f>SUM(D13+B13+C13)</f>
        <v>94188</v>
      </c>
      <c r="F13" s="72"/>
      <c r="G13" s="72"/>
      <c r="H13" s="64"/>
      <c r="I13" s="72"/>
      <c r="J13" s="72"/>
      <c r="K13" s="72"/>
      <c r="L13" s="72"/>
      <c r="M13" s="72"/>
      <c r="N13" s="64"/>
      <c r="O13" s="72"/>
    </row>
    <row r="14" spans="1:15" ht="12.75">
      <c r="A14" s="74" t="s">
        <v>257</v>
      </c>
      <c r="B14" s="162"/>
      <c r="C14" s="162"/>
      <c r="D14" s="163"/>
      <c r="E14" s="160"/>
      <c r="F14" s="72"/>
      <c r="G14" s="72"/>
      <c r="H14" s="64"/>
      <c r="I14" s="72"/>
      <c r="J14" s="72"/>
      <c r="K14" s="72"/>
      <c r="L14" s="72"/>
      <c r="M14" s="72"/>
      <c r="N14" s="64"/>
      <c r="O14" s="72"/>
    </row>
    <row r="15" spans="1:15" ht="10.5" customHeight="1">
      <c r="A15" s="74" t="s">
        <v>286</v>
      </c>
      <c r="B15" s="162"/>
      <c r="C15" s="162"/>
      <c r="D15" s="163">
        <v>6415</v>
      </c>
      <c r="E15" s="160">
        <f>SUM(D15+B15+C15)</f>
        <v>6415</v>
      </c>
      <c r="F15" s="72"/>
      <c r="G15" s="72"/>
      <c r="H15" s="64"/>
      <c r="I15" s="72"/>
      <c r="J15" s="72"/>
      <c r="K15" s="72"/>
      <c r="L15" s="72"/>
      <c r="M15" s="72"/>
      <c r="N15" s="64"/>
      <c r="O15" s="72"/>
    </row>
    <row r="16" spans="1:15" ht="14.25" customHeight="1">
      <c r="A16" s="74" t="s">
        <v>287</v>
      </c>
      <c r="B16" s="162"/>
      <c r="C16" s="162"/>
      <c r="D16" s="163">
        <v>1382</v>
      </c>
      <c r="E16" s="160">
        <f>SUM(D16+B16+C16)</f>
        <v>1382</v>
      </c>
      <c r="F16" s="72"/>
      <c r="G16" s="72"/>
      <c r="H16" s="64"/>
      <c r="I16" s="72"/>
      <c r="J16" s="72"/>
      <c r="K16" s="72"/>
      <c r="L16" s="72"/>
      <c r="M16" s="72"/>
      <c r="N16" s="64"/>
      <c r="O16" s="72"/>
    </row>
    <row r="17" spans="1:15" ht="12.75">
      <c r="A17" s="73"/>
      <c r="B17" s="162"/>
      <c r="C17" s="162"/>
      <c r="D17" s="163"/>
      <c r="E17" s="160"/>
      <c r="F17" s="72"/>
      <c r="G17" s="72"/>
      <c r="H17" s="64"/>
      <c r="I17" s="72"/>
      <c r="J17" s="72"/>
      <c r="K17" s="72"/>
      <c r="L17" s="72"/>
      <c r="M17" s="72"/>
      <c r="N17" s="64"/>
      <c r="O17" s="72"/>
    </row>
    <row r="18" spans="1:15" ht="12.75">
      <c r="A18" s="78" t="s">
        <v>289</v>
      </c>
      <c r="B18" s="162"/>
      <c r="C18" s="162"/>
      <c r="D18" s="162">
        <f>SUM(D19+D20+D21)</f>
        <v>722886</v>
      </c>
      <c r="E18" s="160">
        <f>SUM(D18+B18+C18)</f>
        <v>722886</v>
      </c>
      <c r="F18" s="72"/>
      <c r="G18" s="72"/>
      <c r="H18" s="64"/>
      <c r="I18" s="72"/>
      <c r="J18" s="72"/>
      <c r="K18" s="72"/>
      <c r="L18" s="72"/>
      <c r="M18" s="72"/>
      <c r="N18" s="64"/>
      <c r="O18" s="72"/>
    </row>
    <row r="19" spans="1:15" ht="12.75">
      <c r="A19" s="70" t="s">
        <v>258</v>
      </c>
      <c r="B19" s="162"/>
      <c r="C19" s="162"/>
      <c r="D19" s="162">
        <v>722886</v>
      </c>
      <c r="E19" s="160">
        <f>SUM(D19+B19+C19)</f>
        <v>722886</v>
      </c>
      <c r="F19" s="72"/>
      <c r="G19" s="72"/>
      <c r="H19" s="64"/>
      <c r="I19" s="72"/>
      <c r="J19" s="72"/>
      <c r="K19" s="72"/>
      <c r="L19" s="72"/>
      <c r="M19" s="72"/>
      <c r="N19" s="64"/>
      <c r="O19" s="72"/>
    </row>
    <row r="20" spans="1:15" ht="12.75">
      <c r="A20" s="70" t="s">
        <v>259</v>
      </c>
      <c r="B20" s="162"/>
      <c r="C20" s="162"/>
      <c r="D20" s="162"/>
      <c r="E20" s="160"/>
      <c r="F20" s="72"/>
      <c r="G20" s="72"/>
      <c r="H20" s="64"/>
      <c r="I20" s="72"/>
      <c r="J20" s="72"/>
      <c r="K20" s="72"/>
      <c r="L20" s="72"/>
      <c r="M20" s="72"/>
      <c r="N20" s="64"/>
      <c r="O20" s="72"/>
    </row>
    <row r="21" spans="1:15" ht="12.75">
      <c r="A21" s="70" t="s">
        <v>267</v>
      </c>
      <c r="B21" s="162"/>
      <c r="C21" s="162"/>
      <c r="D21" s="162"/>
      <c r="E21" s="160"/>
      <c r="F21" s="72"/>
      <c r="G21" s="72"/>
      <c r="H21" s="64"/>
      <c r="I21" s="72"/>
      <c r="J21" s="72"/>
      <c r="K21" s="72"/>
      <c r="L21" s="72"/>
      <c r="M21" s="72"/>
      <c r="N21" s="64"/>
      <c r="O21" s="72"/>
    </row>
    <row r="22" spans="1:15" ht="12.75">
      <c r="A22" s="70" t="s">
        <v>260</v>
      </c>
      <c r="B22" s="162"/>
      <c r="C22" s="162"/>
      <c r="D22" s="162"/>
      <c r="E22" s="160"/>
      <c r="F22" s="72"/>
      <c r="G22" s="72"/>
      <c r="H22" s="64"/>
      <c r="I22" s="72"/>
      <c r="J22" s="72"/>
      <c r="K22" s="72"/>
      <c r="L22" s="72"/>
      <c r="M22" s="72"/>
      <c r="N22" s="64"/>
      <c r="O22" s="72"/>
    </row>
    <row r="23" spans="1:15" ht="14.25" customHeight="1">
      <c r="A23" s="75" t="s">
        <v>254</v>
      </c>
      <c r="B23" s="162"/>
      <c r="C23" s="162"/>
      <c r="D23" s="163"/>
      <c r="E23" s="160"/>
      <c r="F23" s="72"/>
      <c r="G23" s="72"/>
      <c r="H23" s="64"/>
      <c r="I23" s="72"/>
      <c r="J23" s="64"/>
      <c r="K23" s="64"/>
      <c r="L23" s="64"/>
      <c r="M23" s="64"/>
      <c r="N23" s="64"/>
      <c r="O23" s="64"/>
    </row>
    <row r="24" spans="1:15" ht="13.5" customHeight="1">
      <c r="A24" s="73" t="s">
        <v>261</v>
      </c>
      <c r="B24" s="162"/>
      <c r="C24" s="162"/>
      <c r="D24" s="163"/>
      <c r="E24" s="160"/>
      <c r="F24" s="72"/>
      <c r="G24" s="72"/>
      <c r="H24" s="64"/>
      <c r="I24" s="72"/>
      <c r="J24" s="64"/>
      <c r="K24" s="64"/>
      <c r="L24" s="64"/>
      <c r="M24" s="64"/>
      <c r="N24" s="64"/>
      <c r="O24" s="64"/>
    </row>
    <row r="25" spans="1:15" ht="10.5" customHeight="1">
      <c r="A25" s="75" t="s">
        <v>262</v>
      </c>
      <c r="B25" s="162"/>
      <c r="C25" s="162"/>
      <c r="D25" s="163"/>
      <c r="E25" s="160"/>
      <c r="F25" s="72"/>
      <c r="G25" s="72"/>
      <c r="H25" s="64"/>
      <c r="I25" s="72"/>
      <c r="J25" s="64"/>
      <c r="K25" s="64"/>
      <c r="L25" s="64"/>
      <c r="M25" s="64"/>
      <c r="N25" s="64"/>
      <c r="O25" s="64"/>
    </row>
    <row r="26" spans="1:15" ht="12.75">
      <c r="A26" s="79"/>
      <c r="B26" s="162"/>
      <c r="C26" s="162"/>
      <c r="D26" s="163"/>
      <c r="E26" s="160"/>
      <c r="F26" s="72"/>
      <c r="G26" s="72"/>
      <c r="H26" s="64"/>
      <c r="I26" s="72"/>
      <c r="J26" s="64"/>
      <c r="K26" s="64"/>
      <c r="L26" s="64"/>
      <c r="M26" s="64"/>
      <c r="N26" s="64"/>
      <c r="O26" s="64"/>
    </row>
    <row r="27" spans="1:15" ht="12.75">
      <c r="A27" s="80" t="s">
        <v>25</v>
      </c>
      <c r="B27" s="162"/>
      <c r="C27" s="162"/>
      <c r="D27" s="162">
        <f>SUM(D28+D29)</f>
        <v>34552</v>
      </c>
      <c r="E27" s="160">
        <f>SUM(D27+B27+C27)</f>
        <v>34552</v>
      </c>
      <c r="F27" s="72"/>
      <c r="G27" s="72"/>
      <c r="H27" s="64"/>
      <c r="I27" s="72"/>
      <c r="J27" s="64"/>
      <c r="K27" s="64"/>
      <c r="L27" s="64"/>
      <c r="M27" s="64"/>
      <c r="N27" s="64"/>
      <c r="O27" s="64"/>
    </row>
    <row r="28" spans="1:15" ht="15" customHeight="1">
      <c r="A28" s="77" t="s">
        <v>255</v>
      </c>
      <c r="B28" s="162"/>
      <c r="C28" s="162"/>
      <c r="D28" s="162"/>
      <c r="E28" s="160"/>
      <c r="F28" s="72"/>
      <c r="G28" s="72"/>
      <c r="H28" s="64"/>
      <c r="I28" s="72"/>
      <c r="J28" s="64"/>
      <c r="K28" s="64"/>
      <c r="L28" s="64"/>
      <c r="M28" s="64"/>
      <c r="N28" s="64"/>
      <c r="O28" s="64"/>
    </row>
    <row r="29" spans="1:15" ht="12" customHeight="1">
      <c r="A29" s="77" t="s">
        <v>256</v>
      </c>
      <c r="B29" s="162"/>
      <c r="C29" s="162"/>
      <c r="D29" s="162">
        <v>34552</v>
      </c>
      <c r="E29" s="160">
        <f>SUM(D29+B29+C29)</f>
        <v>34552</v>
      </c>
      <c r="F29" s="72"/>
      <c r="G29" s="72"/>
      <c r="H29" s="64"/>
      <c r="I29" s="72"/>
      <c r="J29" s="64"/>
      <c r="K29" s="64"/>
      <c r="L29" s="64"/>
      <c r="M29" s="64"/>
      <c r="N29" s="64"/>
      <c r="O29" s="64"/>
    </row>
    <row r="30" spans="1:15" ht="12.75">
      <c r="A30" s="81"/>
      <c r="B30" s="162"/>
      <c r="C30" s="162"/>
      <c r="D30" s="162"/>
      <c r="E30" s="160"/>
      <c r="F30" s="72"/>
      <c r="G30" s="72"/>
      <c r="H30" s="64"/>
      <c r="I30" s="72"/>
      <c r="J30" s="64"/>
      <c r="K30" s="64"/>
      <c r="L30" s="64"/>
      <c r="M30" s="64"/>
      <c r="N30" s="64"/>
      <c r="O30" s="64"/>
    </row>
    <row r="31" spans="1:15" ht="12.75">
      <c r="A31" s="78" t="s">
        <v>290</v>
      </c>
      <c r="B31" s="162"/>
      <c r="C31" s="162"/>
      <c r="D31" s="162"/>
      <c r="E31" s="160"/>
      <c r="F31" s="72"/>
      <c r="G31" s="72"/>
      <c r="H31" s="64"/>
      <c r="I31" s="72"/>
      <c r="J31" s="64"/>
      <c r="K31" s="64"/>
      <c r="L31" s="64"/>
      <c r="M31" s="64"/>
      <c r="N31" s="64"/>
      <c r="O31" s="64"/>
    </row>
    <row r="32" spans="1:15" ht="12.75">
      <c r="A32" s="71" t="s">
        <v>268</v>
      </c>
      <c r="B32" s="162"/>
      <c r="C32" s="162"/>
      <c r="D32" s="162"/>
      <c r="E32" s="160"/>
      <c r="F32" s="72"/>
      <c r="G32" s="72"/>
      <c r="H32" s="64"/>
      <c r="I32" s="72"/>
      <c r="J32" s="64"/>
      <c r="K32" s="64"/>
      <c r="L32" s="64"/>
      <c r="M32" s="64"/>
      <c r="N32" s="64"/>
      <c r="O32" s="64"/>
    </row>
    <row r="33" spans="1:15" ht="12.75">
      <c r="A33" s="71" t="s">
        <v>269</v>
      </c>
      <c r="B33" s="162"/>
      <c r="C33" s="162"/>
      <c r="D33" s="162"/>
      <c r="E33" s="160"/>
      <c r="F33" s="72"/>
      <c r="G33" s="72"/>
      <c r="H33" s="64"/>
      <c r="I33" s="72"/>
      <c r="J33" s="64"/>
      <c r="K33" s="64"/>
      <c r="L33" s="64"/>
      <c r="M33" s="64"/>
      <c r="N33" s="64"/>
      <c r="O33" s="64"/>
    </row>
    <row r="34" spans="1:15" ht="12.75">
      <c r="A34" s="82"/>
      <c r="B34" s="162"/>
      <c r="C34" s="162"/>
      <c r="D34" s="162"/>
      <c r="E34" s="160"/>
      <c r="F34" s="72"/>
      <c r="G34" s="72"/>
      <c r="H34" s="64"/>
      <c r="I34" s="72"/>
      <c r="J34" s="64"/>
      <c r="K34" s="64"/>
      <c r="L34" s="64"/>
      <c r="M34" s="64"/>
      <c r="N34" s="64"/>
      <c r="O34" s="64"/>
    </row>
    <row r="35" spans="1:15" ht="12.75">
      <c r="A35" s="83" t="s">
        <v>291</v>
      </c>
      <c r="B35" s="164">
        <f>SUM(B5+B18+B27+B31)</f>
        <v>187877</v>
      </c>
      <c r="C35" s="164">
        <f>SUM(C5+C18+C27+C31)</f>
        <v>59874</v>
      </c>
      <c r="D35" s="164">
        <f>SUM(D5+D18+D27+D31)</f>
        <v>1027685</v>
      </c>
      <c r="E35" s="160">
        <f>SUM(D35+B35+C35)</f>
        <v>1275436</v>
      </c>
      <c r="F35" s="72"/>
      <c r="G35" s="72"/>
      <c r="H35" s="64"/>
      <c r="I35" s="72"/>
      <c r="J35" s="64"/>
      <c r="K35" s="64"/>
      <c r="L35" s="64"/>
      <c r="M35" s="64"/>
      <c r="N35" s="64"/>
      <c r="O35" s="64"/>
    </row>
    <row r="36" spans="1:15" ht="12.75">
      <c r="A36" s="84"/>
      <c r="B36" s="162"/>
      <c r="C36" s="162"/>
      <c r="D36" s="164"/>
      <c r="E36" s="160"/>
      <c r="F36" s="72"/>
      <c r="G36" s="166"/>
      <c r="H36" s="64"/>
      <c r="I36" s="72"/>
      <c r="J36" s="64"/>
      <c r="K36" s="64"/>
      <c r="L36" s="64"/>
      <c r="M36" s="64"/>
      <c r="N36" s="64"/>
      <c r="O36" s="64"/>
    </row>
    <row r="37" spans="1:15" ht="12.75">
      <c r="A37" s="83" t="s">
        <v>303</v>
      </c>
      <c r="B37" s="162"/>
      <c r="C37" s="162"/>
      <c r="D37" s="164">
        <f>SUM(D38+D41+D42)</f>
        <v>44332</v>
      </c>
      <c r="E37" s="160">
        <f>SUM(D37+B37+C37)</f>
        <v>44332</v>
      </c>
      <c r="F37" s="72"/>
      <c r="G37" s="72"/>
      <c r="H37" s="64"/>
      <c r="I37" s="72"/>
      <c r="J37" s="64"/>
      <c r="K37" s="64"/>
      <c r="L37" s="64"/>
      <c r="M37" s="64"/>
      <c r="N37" s="64"/>
      <c r="O37" s="64"/>
    </row>
    <row r="38" spans="1:15" ht="12.75">
      <c r="A38" s="84" t="s">
        <v>296</v>
      </c>
      <c r="B38" s="162"/>
      <c r="C38" s="162"/>
      <c r="D38" s="164"/>
      <c r="E38" s="160"/>
      <c r="F38" s="72"/>
      <c r="G38" s="72"/>
      <c r="H38" s="64"/>
      <c r="I38" s="72"/>
      <c r="J38" s="64"/>
      <c r="K38" s="64"/>
      <c r="L38" s="64"/>
      <c r="M38" s="64"/>
      <c r="N38" s="64"/>
      <c r="O38" s="64"/>
    </row>
    <row r="39" spans="1:15" ht="12.75">
      <c r="A39" s="84" t="s">
        <v>297</v>
      </c>
      <c r="B39" s="162"/>
      <c r="C39" s="162"/>
      <c r="D39" s="164"/>
      <c r="E39" s="160"/>
      <c r="F39" s="72"/>
      <c r="G39" s="72"/>
      <c r="H39" s="64"/>
      <c r="I39" s="72"/>
      <c r="J39" s="64"/>
      <c r="K39" s="64"/>
      <c r="L39" s="64"/>
      <c r="M39" s="64"/>
      <c r="N39" s="64"/>
      <c r="O39" s="64"/>
    </row>
    <row r="40" spans="1:15" ht="12.75">
      <c r="A40" s="84" t="s">
        <v>298</v>
      </c>
      <c r="B40" s="162"/>
      <c r="C40" s="162"/>
      <c r="D40" s="164"/>
      <c r="E40" s="160"/>
      <c r="F40" s="72"/>
      <c r="G40" s="72"/>
      <c r="H40" s="64"/>
      <c r="I40" s="72"/>
      <c r="J40" s="64"/>
      <c r="K40" s="64"/>
      <c r="L40" s="64"/>
      <c r="M40" s="64"/>
      <c r="N40" s="64"/>
      <c r="O40" s="64"/>
    </row>
    <row r="41" spans="1:15" ht="12.75">
      <c r="A41" s="71" t="s">
        <v>40</v>
      </c>
      <c r="B41" s="162"/>
      <c r="C41" s="162"/>
      <c r="D41" s="162"/>
      <c r="E41" s="160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1:15" ht="14.25" customHeight="1">
      <c r="A42" s="85" t="s">
        <v>304</v>
      </c>
      <c r="B42" s="162"/>
      <c r="C42" s="162"/>
      <c r="D42" s="163">
        <f>SUM(D43+D46)</f>
        <v>44332</v>
      </c>
      <c r="E42" s="160">
        <f>SUM(D42+B42+C42)</f>
        <v>44332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1:15" ht="12.75" customHeight="1">
      <c r="A43" s="85" t="s">
        <v>240</v>
      </c>
      <c r="B43" s="162"/>
      <c r="C43" s="162"/>
      <c r="D43" s="163">
        <f>SUM(D44+D45)</f>
        <v>44332</v>
      </c>
      <c r="E43" s="160">
        <f>SUM(D43+B43+C43)</f>
        <v>44332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</row>
    <row r="44" spans="1:15" ht="12.75">
      <c r="A44" s="71" t="s">
        <v>299</v>
      </c>
      <c r="B44" s="162"/>
      <c r="C44" s="162"/>
      <c r="D44" s="162">
        <v>42000</v>
      </c>
      <c r="E44" s="160">
        <f>SUM(D44+B44+C44)</f>
        <v>42000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</row>
    <row r="45" spans="1:15" ht="12.75">
      <c r="A45" s="71" t="s">
        <v>300</v>
      </c>
      <c r="B45" s="162"/>
      <c r="C45" s="162"/>
      <c r="D45" s="162">
        <v>2332</v>
      </c>
      <c r="E45" s="160">
        <f>SUM(D45+B45+C45)</f>
        <v>2332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</row>
    <row r="46" spans="1:15" ht="12.75">
      <c r="A46" s="71" t="s">
        <v>241</v>
      </c>
      <c r="B46" s="162"/>
      <c r="C46" s="162"/>
      <c r="D46" s="162"/>
      <c r="E46" s="160"/>
      <c r="F46" s="64"/>
      <c r="G46" s="64"/>
      <c r="H46" s="64"/>
      <c r="I46" s="64"/>
      <c r="J46" s="64"/>
      <c r="K46" s="64"/>
      <c r="L46" s="64"/>
      <c r="M46" s="64"/>
      <c r="N46" s="64"/>
      <c r="O46" s="64"/>
    </row>
    <row r="47" spans="1:15" ht="12.75">
      <c r="A47" s="71" t="s">
        <v>301</v>
      </c>
      <c r="B47" s="162"/>
      <c r="C47" s="162"/>
      <c r="D47" s="162"/>
      <c r="E47" s="160"/>
      <c r="F47" s="64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2.75">
      <c r="A48" s="71" t="s">
        <v>302</v>
      </c>
      <c r="B48" s="162"/>
      <c r="C48" s="162"/>
      <c r="D48" s="162"/>
      <c r="E48" s="160"/>
      <c r="F48" s="64"/>
      <c r="G48" s="64"/>
      <c r="H48" s="64"/>
      <c r="I48" s="64"/>
      <c r="J48" s="64"/>
      <c r="K48" s="64"/>
      <c r="L48" s="64"/>
      <c r="M48" s="64"/>
      <c r="N48" s="64"/>
      <c r="O48" s="64"/>
    </row>
    <row r="49" spans="1:15" ht="12.75" customHeight="1">
      <c r="A49" s="87" t="s">
        <v>294</v>
      </c>
      <c r="B49" s="164">
        <f>SUM(B5+B18+B27+B31+B37)</f>
        <v>187877</v>
      </c>
      <c r="C49" s="164">
        <f>SUM(C5+C18+C27+C31+C37)</f>
        <v>59874</v>
      </c>
      <c r="D49" s="164">
        <f>SUM(D5+D18+D27+D31+D37)</f>
        <v>1072017</v>
      </c>
      <c r="E49" s="160">
        <f>SUM(D49+B49+C49)</f>
        <v>1319768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</row>
    <row r="50" spans="1:15" ht="22.5" customHeight="1">
      <c r="A50" s="86" t="s">
        <v>242</v>
      </c>
      <c r="B50" s="160" t="s">
        <v>251</v>
      </c>
      <c r="C50" s="160" t="s">
        <v>251</v>
      </c>
      <c r="D50" s="161">
        <v>236284</v>
      </c>
      <c r="E50" s="160">
        <v>236284</v>
      </c>
      <c r="F50" s="64"/>
      <c r="G50" s="64"/>
      <c r="H50" s="64"/>
      <c r="I50" s="64"/>
      <c r="J50" s="64"/>
      <c r="K50" s="64"/>
      <c r="L50" s="64"/>
      <c r="M50" s="64"/>
      <c r="N50" s="64"/>
      <c r="O50" s="64"/>
    </row>
  </sheetData>
  <mergeCells count="3">
    <mergeCell ref="A2:E2"/>
    <mergeCell ref="A1:E1"/>
    <mergeCell ref="A3:E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2"/>
  <sheetViews>
    <sheetView workbookViewId="0" topLeftCell="A1">
      <selection activeCell="F9" sqref="F9"/>
    </sheetView>
  </sheetViews>
  <sheetFormatPr defaultColWidth="9.140625" defaultRowHeight="12.75"/>
  <cols>
    <col min="1" max="1" width="38.7109375" style="1" customWidth="1"/>
    <col min="2" max="2" width="10.8515625" style="1" customWidth="1"/>
    <col min="3" max="3" width="11.57421875" style="1" customWidth="1"/>
    <col min="4" max="4" width="10.28125" style="1" customWidth="1"/>
    <col min="5" max="6" width="8.7109375" style="1" customWidth="1"/>
    <col min="7" max="7" width="9.00390625" style="1" customWidth="1"/>
    <col min="8" max="8" width="8.00390625" style="1" customWidth="1"/>
    <col min="9" max="9" width="38.7109375" style="1" customWidth="1"/>
    <col min="10" max="10" width="8.00390625" style="1" customWidth="1"/>
    <col min="11" max="11" width="13.140625" style="1" customWidth="1"/>
    <col min="12" max="12" width="12.7109375" style="1" customWidth="1"/>
    <col min="13" max="13" width="14.57421875" style="1" customWidth="1"/>
    <col min="14" max="14" width="11.7109375" style="1" customWidth="1"/>
    <col min="15" max="15" width="38.7109375" style="1" customWidth="1"/>
    <col min="16" max="16" width="12.140625" style="1" customWidth="1"/>
    <col min="17" max="17" width="9.421875" style="1" customWidth="1"/>
    <col min="18" max="18" width="10.7109375" style="1" customWidth="1"/>
    <col min="19" max="16384" width="9.140625" style="1" customWidth="1"/>
  </cols>
  <sheetData>
    <row r="1" spans="1:25" ht="12.75">
      <c r="A1" s="458" t="s">
        <v>478</v>
      </c>
      <c r="B1" s="131" t="s">
        <v>450</v>
      </c>
      <c r="C1" s="131" t="s">
        <v>452</v>
      </c>
      <c r="D1" s="131" t="s">
        <v>454</v>
      </c>
      <c r="E1" s="131" t="s">
        <v>456</v>
      </c>
      <c r="F1" s="131" t="s">
        <v>458</v>
      </c>
      <c r="G1" s="131" t="s">
        <v>460</v>
      </c>
      <c r="H1" s="131" t="s">
        <v>462</v>
      </c>
      <c r="I1" s="458" t="s">
        <v>478</v>
      </c>
      <c r="J1" s="131" t="s">
        <v>464</v>
      </c>
      <c r="K1" s="131" t="s">
        <v>466</v>
      </c>
      <c r="L1" s="131" t="s">
        <v>468</v>
      </c>
      <c r="M1" s="131" t="s">
        <v>470</v>
      </c>
      <c r="N1" s="131" t="s">
        <v>472</v>
      </c>
      <c r="O1" s="458" t="s">
        <v>478</v>
      </c>
      <c r="P1" s="131" t="s">
        <v>474</v>
      </c>
      <c r="Q1" s="131" t="s">
        <v>476</v>
      </c>
      <c r="R1" s="456" t="s">
        <v>479</v>
      </c>
      <c r="S1" s="130"/>
      <c r="T1" s="130"/>
      <c r="U1" s="130"/>
      <c r="V1" s="130"/>
      <c r="W1" s="130"/>
      <c r="X1" s="130"/>
      <c r="Y1" s="130"/>
    </row>
    <row r="2" spans="1:25" ht="89.25" customHeight="1">
      <c r="A2" s="458"/>
      <c r="B2" s="132" t="s">
        <v>451</v>
      </c>
      <c r="C2" s="132" t="s">
        <v>453</v>
      </c>
      <c r="D2" s="132" t="s">
        <v>455</v>
      </c>
      <c r="E2" s="132" t="s">
        <v>457</v>
      </c>
      <c r="F2" s="132" t="s">
        <v>459</v>
      </c>
      <c r="G2" s="132" t="s">
        <v>461</v>
      </c>
      <c r="H2" s="132" t="s">
        <v>463</v>
      </c>
      <c r="I2" s="458"/>
      <c r="J2" s="132" t="s">
        <v>465</v>
      </c>
      <c r="K2" s="132" t="s">
        <v>467</v>
      </c>
      <c r="L2" s="132" t="s">
        <v>469</v>
      </c>
      <c r="M2" s="132" t="s">
        <v>471</v>
      </c>
      <c r="N2" s="132" t="s">
        <v>473</v>
      </c>
      <c r="O2" s="458"/>
      <c r="P2" s="132" t="s">
        <v>475</v>
      </c>
      <c r="Q2" s="132" t="s">
        <v>477</v>
      </c>
      <c r="R2" s="457"/>
      <c r="S2" s="130"/>
      <c r="T2" s="130"/>
      <c r="U2" s="130"/>
      <c r="V2" s="130"/>
      <c r="W2" s="130"/>
      <c r="X2" s="130"/>
      <c r="Y2" s="130"/>
    </row>
    <row r="3" spans="1:25" ht="12.75">
      <c r="A3" s="133" t="s">
        <v>288</v>
      </c>
      <c r="B3" s="134">
        <f>SUM(B4+B5+B6+B7+B8)</f>
        <v>2902</v>
      </c>
      <c r="C3" s="134">
        <f aca="true" t="shared" si="0" ref="C3:R3">SUM(C4+C5+C6+C7+C8)</f>
        <v>5802</v>
      </c>
      <c r="D3" s="134">
        <f t="shared" si="0"/>
        <v>191</v>
      </c>
      <c r="E3" s="134">
        <f t="shared" si="0"/>
        <v>11152</v>
      </c>
      <c r="F3" s="134">
        <f t="shared" si="0"/>
        <v>20602</v>
      </c>
      <c r="G3" s="134">
        <f t="shared" si="0"/>
        <v>1270</v>
      </c>
      <c r="H3" s="134">
        <f t="shared" si="0"/>
        <v>24068</v>
      </c>
      <c r="I3" s="133" t="s">
        <v>288</v>
      </c>
      <c r="J3" s="134">
        <f t="shared" si="0"/>
        <v>50983</v>
      </c>
      <c r="K3" s="134">
        <f t="shared" si="0"/>
        <v>3340</v>
      </c>
      <c r="L3" s="134">
        <f t="shared" si="0"/>
        <v>52255</v>
      </c>
      <c r="M3" s="134">
        <f t="shared" si="0"/>
        <v>4156</v>
      </c>
      <c r="N3" s="134">
        <f t="shared" si="0"/>
        <v>3397</v>
      </c>
      <c r="O3" s="133" t="s">
        <v>288</v>
      </c>
      <c r="P3" s="134">
        <f t="shared" si="0"/>
        <v>2127</v>
      </c>
      <c r="Q3" s="134">
        <f t="shared" si="0"/>
        <v>5632</v>
      </c>
      <c r="R3" s="134">
        <f t="shared" si="0"/>
        <v>187877</v>
      </c>
      <c r="S3" s="130"/>
      <c r="T3" s="130"/>
      <c r="U3" s="130"/>
      <c r="V3" s="130"/>
      <c r="W3" s="130"/>
      <c r="X3" s="130"/>
      <c r="Y3" s="130"/>
    </row>
    <row r="4" spans="1:25" ht="12.75">
      <c r="A4" s="135" t="s">
        <v>7</v>
      </c>
      <c r="B4" s="136">
        <v>2285</v>
      </c>
      <c r="C4" s="136">
        <v>1252</v>
      </c>
      <c r="D4" s="136"/>
      <c r="E4" s="136">
        <v>3491</v>
      </c>
      <c r="F4" s="136">
        <v>1612</v>
      </c>
      <c r="G4" s="136"/>
      <c r="H4" s="136">
        <v>17503</v>
      </c>
      <c r="I4" s="135" t="s">
        <v>7</v>
      </c>
      <c r="J4" s="136">
        <v>29152</v>
      </c>
      <c r="K4" s="136">
        <v>2647</v>
      </c>
      <c r="L4" s="136">
        <v>33324</v>
      </c>
      <c r="M4" s="136">
        <v>3294</v>
      </c>
      <c r="N4" s="136">
        <v>2686</v>
      </c>
      <c r="O4" s="135" t="s">
        <v>7</v>
      </c>
      <c r="P4" s="136"/>
      <c r="Q4" s="136">
        <v>4435</v>
      </c>
      <c r="R4" s="137">
        <f>SUM(B4+C4+D4+E4+F4+G4+H4+J4+K4+L4+M4+N4+P4+Q4)</f>
        <v>101681</v>
      </c>
      <c r="S4" s="130"/>
      <c r="T4" s="130"/>
      <c r="U4" s="130"/>
      <c r="V4" s="130"/>
      <c r="W4" s="130"/>
      <c r="X4" s="130"/>
      <c r="Y4" s="130"/>
    </row>
    <row r="5" spans="1:25" ht="12.75">
      <c r="A5" s="138" t="s">
        <v>47</v>
      </c>
      <c r="B5" s="136">
        <v>617</v>
      </c>
      <c r="C5" s="136">
        <v>338</v>
      </c>
      <c r="D5" s="136"/>
      <c r="E5" s="136">
        <v>943</v>
      </c>
      <c r="F5" s="136">
        <v>435</v>
      </c>
      <c r="G5" s="136"/>
      <c r="H5" s="136">
        <v>4712</v>
      </c>
      <c r="I5" s="138" t="s">
        <v>47</v>
      </c>
      <c r="J5" s="136">
        <v>7831</v>
      </c>
      <c r="K5" s="136">
        <v>693</v>
      </c>
      <c r="L5" s="136">
        <v>8916</v>
      </c>
      <c r="M5" s="136">
        <v>862</v>
      </c>
      <c r="N5" s="136">
        <v>711</v>
      </c>
      <c r="O5" s="138" t="s">
        <v>47</v>
      </c>
      <c r="P5" s="136"/>
      <c r="Q5" s="136">
        <v>1197</v>
      </c>
      <c r="R5" s="137">
        <f>SUM(B5+C5+D5+E5+F5+G5+H5+J5+K5+L5+M5+N5+P5+Q5)</f>
        <v>27255</v>
      </c>
      <c r="S5" s="130"/>
      <c r="T5" s="130"/>
      <c r="U5" s="130"/>
      <c r="V5" s="130"/>
      <c r="W5" s="130"/>
      <c r="X5" s="130"/>
      <c r="Y5" s="130"/>
    </row>
    <row r="6" spans="1:25" ht="12.75">
      <c r="A6" s="135" t="s">
        <v>252</v>
      </c>
      <c r="B6" s="136"/>
      <c r="C6" s="136">
        <v>4212</v>
      </c>
      <c r="D6" s="136">
        <v>191</v>
      </c>
      <c r="E6" s="136">
        <v>6718</v>
      </c>
      <c r="F6" s="136">
        <v>18555</v>
      </c>
      <c r="G6" s="136">
        <v>1270</v>
      </c>
      <c r="H6" s="136">
        <v>1853</v>
      </c>
      <c r="I6" s="135" t="s">
        <v>252</v>
      </c>
      <c r="J6" s="136">
        <v>14000</v>
      </c>
      <c r="K6" s="136"/>
      <c r="L6" s="136">
        <v>10015</v>
      </c>
      <c r="M6" s="136"/>
      <c r="N6" s="136"/>
      <c r="O6" s="135" t="s">
        <v>252</v>
      </c>
      <c r="P6" s="136">
        <v>2127</v>
      </c>
      <c r="Q6" s="136"/>
      <c r="R6" s="137">
        <f>SUM(B6+C6+D6+E6+F6+G6+H6+J6+K6+L6+M6+N6+P6+Q6)</f>
        <v>58941</v>
      </c>
      <c r="S6" s="130"/>
      <c r="T6" s="130"/>
      <c r="U6" s="130"/>
      <c r="V6" s="130"/>
      <c r="W6" s="130"/>
      <c r="X6" s="130"/>
      <c r="Y6" s="130"/>
    </row>
    <row r="7" spans="1:25" ht="12.75">
      <c r="A7" s="139" t="s">
        <v>253</v>
      </c>
      <c r="B7" s="136"/>
      <c r="C7" s="136"/>
      <c r="D7" s="136"/>
      <c r="E7" s="136"/>
      <c r="F7" s="136"/>
      <c r="G7" s="136"/>
      <c r="H7" s="136"/>
      <c r="I7" s="139" t="s">
        <v>253</v>
      </c>
      <c r="J7" s="136"/>
      <c r="K7" s="136"/>
      <c r="L7" s="136"/>
      <c r="M7" s="136"/>
      <c r="N7" s="136"/>
      <c r="O7" s="139" t="s">
        <v>253</v>
      </c>
      <c r="P7" s="136"/>
      <c r="Q7" s="136"/>
      <c r="R7" s="137"/>
      <c r="S7" s="130"/>
      <c r="T7" s="130"/>
      <c r="U7" s="130"/>
      <c r="V7" s="130"/>
      <c r="W7" s="130"/>
      <c r="X7" s="130"/>
      <c r="Y7" s="130"/>
    </row>
    <row r="8" spans="1:25" ht="12.75">
      <c r="A8" s="135" t="s">
        <v>265</v>
      </c>
      <c r="B8" s="136"/>
      <c r="C8" s="136"/>
      <c r="D8" s="136"/>
      <c r="E8" s="136"/>
      <c r="F8" s="136"/>
      <c r="G8" s="136"/>
      <c r="H8" s="136"/>
      <c r="I8" s="135" t="s">
        <v>265</v>
      </c>
      <c r="J8" s="136"/>
      <c r="K8" s="136"/>
      <c r="L8" s="136"/>
      <c r="M8" s="136"/>
      <c r="N8" s="136"/>
      <c r="O8" s="135" t="s">
        <v>265</v>
      </c>
      <c r="P8" s="136"/>
      <c r="Q8" s="136"/>
      <c r="R8" s="137"/>
      <c r="S8" s="130"/>
      <c r="T8" s="130"/>
      <c r="U8" s="130"/>
      <c r="V8" s="130"/>
      <c r="W8" s="130"/>
      <c r="X8" s="130"/>
      <c r="Y8" s="130"/>
    </row>
    <row r="9" spans="1:25" ht="12.75">
      <c r="A9" s="135" t="s">
        <v>266</v>
      </c>
      <c r="B9" s="136"/>
      <c r="C9" s="136"/>
      <c r="D9" s="136"/>
      <c r="E9" s="136"/>
      <c r="F9" s="136"/>
      <c r="G9" s="136"/>
      <c r="H9" s="136"/>
      <c r="I9" s="135" t="s">
        <v>266</v>
      </c>
      <c r="J9" s="136"/>
      <c r="K9" s="136"/>
      <c r="L9" s="136"/>
      <c r="M9" s="136"/>
      <c r="N9" s="136"/>
      <c r="O9" s="135" t="s">
        <v>266</v>
      </c>
      <c r="P9" s="136"/>
      <c r="Q9" s="136"/>
      <c r="R9" s="137"/>
      <c r="S9" s="130"/>
      <c r="T9" s="130"/>
      <c r="U9" s="130"/>
      <c r="V9" s="130"/>
      <c r="W9" s="130"/>
      <c r="X9" s="130"/>
      <c r="Y9" s="130"/>
    </row>
    <row r="10" spans="1:25" ht="12.75">
      <c r="A10" s="140" t="s">
        <v>263</v>
      </c>
      <c r="B10" s="141"/>
      <c r="C10" s="136"/>
      <c r="D10" s="136"/>
      <c r="E10" s="136"/>
      <c r="F10" s="136"/>
      <c r="G10" s="136"/>
      <c r="H10" s="136"/>
      <c r="I10" s="140" t="s">
        <v>263</v>
      </c>
      <c r="J10" s="136"/>
      <c r="K10" s="136"/>
      <c r="L10" s="136"/>
      <c r="M10" s="136"/>
      <c r="N10" s="136"/>
      <c r="O10" s="140" t="s">
        <v>263</v>
      </c>
      <c r="P10" s="136"/>
      <c r="Q10" s="136"/>
      <c r="R10" s="137"/>
      <c r="S10" s="130"/>
      <c r="T10" s="130"/>
      <c r="U10" s="130"/>
      <c r="V10" s="130"/>
      <c r="W10" s="130"/>
      <c r="X10" s="130"/>
      <c r="Y10" s="130"/>
    </row>
    <row r="11" spans="1:25" ht="22.5">
      <c r="A11" s="142" t="s">
        <v>264</v>
      </c>
      <c r="B11" s="143"/>
      <c r="C11" s="136"/>
      <c r="D11" s="136"/>
      <c r="E11" s="136"/>
      <c r="F11" s="136"/>
      <c r="G11" s="136"/>
      <c r="H11" s="136"/>
      <c r="I11" s="142" t="s">
        <v>264</v>
      </c>
      <c r="J11" s="136"/>
      <c r="K11" s="136"/>
      <c r="L11" s="136"/>
      <c r="M11" s="136"/>
      <c r="N11" s="136"/>
      <c r="O11" s="142" t="s">
        <v>264</v>
      </c>
      <c r="P11" s="136"/>
      <c r="Q11" s="136"/>
      <c r="R11" s="137"/>
      <c r="S11" s="130"/>
      <c r="T11" s="130"/>
      <c r="U11" s="130"/>
      <c r="V11" s="130"/>
      <c r="W11" s="130"/>
      <c r="X11" s="130"/>
      <c r="Y11" s="130"/>
    </row>
    <row r="12" spans="1:25" ht="12.75">
      <c r="A12" s="139" t="s">
        <v>257</v>
      </c>
      <c r="B12" s="143"/>
      <c r="C12" s="136"/>
      <c r="D12" s="136"/>
      <c r="E12" s="136"/>
      <c r="F12" s="136"/>
      <c r="G12" s="136"/>
      <c r="H12" s="136"/>
      <c r="I12" s="139" t="s">
        <v>257</v>
      </c>
      <c r="J12" s="136"/>
      <c r="K12" s="136"/>
      <c r="L12" s="136"/>
      <c r="M12" s="136"/>
      <c r="N12" s="136"/>
      <c r="O12" s="139" t="s">
        <v>257</v>
      </c>
      <c r="P12" s="136"/>
      <c r="Q12" s="136"/>
      <c r="R12" s="137"/>
      <c r="S12" s="130"/>
      <c r="T12" s="130"/>
      <c r="U12" s="130"/>
      <c r="V12" s="130"/>
      <c r="W12" s="130"/>
      <c r="X12" s="130"/>
      <c r="Y12" s="130"/>
    </row>
    <row r="13" spans="1:25" ht="12.75">
      <c r="A13" s="139" t="s">
        <v>292</v>
      </c>
      <c r="B13" s="143"/>
      <c r="C13" s="136"/>
      <c r="D13" s="136"/>
      <c r="E13" s="136"/>
      <c r="F13" s="136"/>
      <c r="G13" s="136"/>
      <c r="H13" s="136"/>
      <c r="I13" s="139" t="s">
        <v>292</v>
      </c>
      <c r="J13" s="136"/>
      <c r="K13" s="136"/>
      <c r="L13" s="136"/>
      <c r="M13" s="136"/>
      <c r="N13" s="136"/>
      <c r="O13" s="139" t="s">
        <v>292</v>
      </c>
      <c r="P13" s="136"/>
      <c r="Q13" s="136"/>
      <c r="R13" s="137"/>
      <c r="S13" s="130"/>
      <c r="T13" s="130"/>
      <c r="U13" s="130"/>
      <c r="V13" s="130"/>
      <c r="W13" s="130"/>
      <c r="X13" s="130"/>
      <c r="Y13" s="130"/>
    </row>
    <row r="14" spans="1:25" ht="12.75">
      <c r="A14" s="139" t="s">
        <v>287</v>
      </c>
      <c r="B14" s="143"/>
      <c r="C14" s="136"/>
      <c r="D14" s="136"/>
      <c r="E14" s="136"/>
      <c r="F14" s="136"/>
      <c r="G14" s="136"/>
      <c r="H14" s="136"/>
      <c r="I14" s="139" t="s">
        <v>287</v>
      </c>
      <c r="J14" s="136"/>
      <c r="K14" s="136"/>
      <c r="L14" s="136"/>
      <c r="M14" s="136"/>
      <c r="N14" s="136"/>
      <c r="O14" s="139" t="s">
        <v>287</v>
      </c>
      <c r="P14" s="136"/>
      <c r="Q14" s="136"/>
      <c r="R14" s="137"/>
      <c r="S14" s="130"/>
      <c r="T14" s="130"/>
      <c r="U14" s="130"/>
      <c r="V14" s="130"/>
      <c r="W14" s="130"/>
      <c r="X14" s="130"/>
      <c r="Y14" s="130"/>
    </row>
    <row r="15" spans="1:25" ht="12.75">
      <c r="A15" s="144" t="s">
        <v>289</v>
      </c>
      <c r="B15" s="145"/>
      <c r="C15" s="136"/>
      <c r="D15" s="136"/>
      <c r="E15" s="136"/>
      <c r="F15" s="136"/>
      <c r="G15" s="136"/>
      <c r="H15" s="136"/>
      <c r="I15" s="144" t="s">
        <v>289</v>
      </c>
      <c r="J15" s="136"/>
      <c r="K15" s="136"/>
      <c r="L15" s="136"/>
      <c r="M15" s="136"/>
      <c r="N15" s="136"/>
      <c r="O15" s="144" t="s">
        <v>289</v>
      </c>
      <c r="P15" s="136"/>
      <c r="Q15" s="136"/>
      <c r="R15" s="137"/>
      <c r="S15" s="130"/>
      <c r="T15" s="130"/>
      <c r="U15" s="130"/>
      <c r="V15" s="130"/>
      <c r="W15" s="130"/>
      <c r="X15" s="130"/>
      <c r="Y15" s="130"/>
    </row>
    <row r="16" spans="1:25" ht="12.75">
      <c r="A16" s="135" t="s">
        <v>258</v>
      </c>
      <c r="B16" s="136"/>
      <c r="C16" s="136"/>
      <c r="D16" s="136"/>
      <c r="E16" s="136"/>
      <c r="F16" s="136"/>
      <c r="G16" s="136"/>
      <c r="H16" s="136"/>
      <c r="I16" s="135" t="s">
        <v>258</v>
      </c>
      <c r="J16" s="136"/>
      <c r="K16" s="136"/>
      <c r="L16" s="136"/>
      <c r="M16" s="136"/>
      <c r="N16" s="136"/>
      <c r="O16" s="135" t="s">
        <v>258</v>
      </c>
      <c r="P16" s="136"/>
      <c r="Q16" s="136"/>
      <c r="R16" s="137"/>
      <c r="S16" s="130"/>
      <c r="T16" s="130"/>
      <c r="U16" s="130"/>
      <c r="V16" s="130"/>
      <c r="W16" s="130"/>
      <c r="X16" s="130"/>
      <c r="Y16" s="130"/>
    </row>
    <row r="17" spans="1:25" ht="12.75">
      <c r="A17" s="135" t="s">
        <v>259</v>
      </c>
      <c r="B17" s="136"/>
      <c r="C17" s="136"/>
      <c r="D17" s="136"/>
      <c r="E17" s="136"/>
      <c r="F17" s="136"/>
      <c r="G17" s="136"/>
      <c r="H17" s="136"/>
      <c r="I17" s="135" t="s">
        <v>259</v>
      </c>
      <c r="J17" s="136"/>
      <c r="K17" s="136"/>
      <c r="L17" s="136"/>
      <c r="M17" s="136"/>
      <c r="N17" s="136"/>
      <c r="O17" s="135" t="s">
        <v>259</v>
      </c>
      <c r="P17" s="136"/>
      <c r="Q17" s="136"/>
      <c r="R17" s="137"/>
      <c r="S17" s="130"/>
      <c r="T17" s="130"/>
      <c r="U17" s="130"/>
      <c r="V17" s="130"/>
      <c r="W17" s="130"/>
      <c r="X17" s="130"/>
      <c r="Y17" s="130"/>
    </row>
    <row r="18" spans="1:25" ht="12.75">
      <c r="A18" s="135" t="s">
        <v>267</v>
      </c>
      <c r="B18" s="136"/>
      <c r="C18" s="136"/>
      <c r="D18" s="136"/>
      <c r="E18" s="136"/>
      <c r="F18" s="136"/>
      <c r="G18" s="136"/>
      <c r="H18" s="136"/>
      <c r="I18" s="135" t="s">
        <v>267</v>
      </c>
      <c r="J18" s="136"/>
      <c r="K18" s="136"/>
      <c r="L18" s="136"/>
      <c r="M18" s="136"/>
      <c r="N18" s="136"/>
      <c r="O18" s="135" t="s">
        <v>267</v>
      </c>
      <c r="P18" s="136"/>
      <c r="Q18" s="136"/>
      <c r="R18" s="137"/>
      <c r="S18" s="130"/>
      <c r="T18" s="130"/>
      <c r="U18" s="130"/>
      <c r="V18" s="130"/>
      <c r="W18" s="130"/>
      <c r="X18" s="130"/>
      <c r="Y18" s="130"/>
    </row>
    <row r="19" spans="1:25" ht="12.75">
      <c r="A19" s="135" t="s">
        <v>260</v>
      </c>
      <c r="B19" s="136"/>
      <c r="C19" s="136"/>
      <c r="D19" s="136"/>
      <c r="E19" s="136"/>
      <c r="F19" s="136"/>
      <c r="G19" s="136"/>
      <c r="H19" s="136"/>
      <c r="I19" s="135" t="s">
        <v>260</v>
      </c>
      <c r="J19" s="136"/>
      <c r="K19" s="136"/>
      <c r="L19" s="136"/>
      <c r="M19" s="136"/>
      <c r="N19" s="136"/>
      <c r="O19" s="135" t="s">
        <v>260</v>
      </c>
      <c r="P19" s="136"/>
      <c r="Q19" s="136"/>
      <c r="R19" s="137"/>
      <c r="S19" s="130"/>
      <c r="T19" s="130"/>
      <c r="U19" s="130"/>
      <c r="V19" s="130"/>
      <c r="W19" s="130"/>
      <c r="X19" s="130"/>
      <c r="Y19" s="130"/>
    </row>
    <row r="20" spans="1:25" ht="12.75">
      <c r="A20" s="140" t="s">
        <v>254</v>
      </c>
      <c r="B20" s="146"/>
      <c r="C20" s="136"/>
      <c r="D20" s="136"/>
      <c r="E20" s="136"/>
      <c r="F20" s="136"/>
      <c r="G20" s="136"/>
      <c r="H20" s="136"/>
      <c r="I20" s="140" t="s">
        <v>254</v>
      </c>
      <c r="J20" s="136"/>
      <c r="K20" s="136"/>
      <c r="L20" s="136"/>
      <c r="M20" s="136"/>
      <c r="N20" s="136"/>
      <c r="O20" s="140" t="s">
        <v>254</v>
      </c>
      <c r="P20" s="136"/>
      <c r="Q20" s="136"/>
      <c r="R20" s="137"/>
      <c r="S20" s="130"/>
      <c r="T20" s="130"/>
      <c r="U20" s="130"/>
      <c r="V20" s="130"/>
      <c r="W20" s="130"/>
      <c r="X20" s="130"/>
      <c r="Y20" s="130"/>
    </row>
    <row r="21" spans="1:25" ht="12.75">
      <c r="A21" s="138" t="s">
        <v>261</v>
      </c>
      <c r="B21" s="146"/>
      <c r="C21" s="136"/>
      <c r="D21" s="136"/>
      <c r="E21" s="136"/>
      <c r="F21" s="136"/>
      <c r="G21" s="136"/>
      <c r="H21" s="136"/>
      <c r="I21" s="138" t="s">
        <v>261</v>
      </c>
      <c r="J21" s="136"/>
      <c r="K21" s="136"/>
      <c r="L21" s="136"/>
      <c r="M21" s="136"/>
      <c r="N21" s="136"/>
      <c r="O21" s="138" t="s">
        <v>261</v>
      </c>
      <c r="P21" s="136"/>
      <c r="Q21" s="136"/>
      <c r="R21" s="137"/>
      <c r="S21" s="130"/>
      <c r="T21" s="130"/>
      <c r="U21" s="130"/>
      <c r="V21" s="130"/>
      <c r="W21" s="130"/>
      <c r="X21" s="130"/>
      <c r="Y21" s="130"/>
    </row>
    <row r="22" spans="1:25" ht="12.75">
      <c r="A22" s="140" t="s">
        <v>262</v>
      </c>
      <c r="B22" s="146"/>
      <c r="C22" s="136"/>
      <c r="D22" s="136"/>
      <c r="E22" s="136"/>
      <c r="F22" s="136"/>
      <c r="G22" s="136"/>
      <c r="H22" s="136"/>
      <c r="I22" s="140" t="s">
        <v>262</v>
      </c>
      <c r="J22" s="136"/>
      <c r="K22" s="136"/>
      <c r="L22" s="136"/>
      <c r="M22" s="136"/>
      <c r="N22" s="136"/>
      <c r="O22" s="140" t="s">
        <v>262</v>
      </c>
      <c r="P22" s="136"/>
      <c r="Q22" s="136"/>
      <c r="R22" s="137"/>
      <c r="S22" s="130"/>
      <c r="T22" s="130"/>
      <c r="U22" s="130"/>
      <c r="V22" s="130"/>
      <c r="W22" s="130"/>
      <c r="X22" s="130"/>
      <c r="Y22" s="130"/>
    </row>
    <row r="23" spans="1:25" ht="12.75">
      <c r="A23" s="147" t="s">
        <v>24</v>
      </c>
      <c r="B23" s="145"/>
      <c r="C23" s="136"/>
      <c r="D23" s="136"/>
      <c r="E23" s="136"/>
      <c r="F23" s="136"/>
      <c r="G23" s="136"/>
      <c r="H23" s="136"/>
      <c r="I23" s="147" t="s">
        <v>24</v>
      </c>
      <c r="J23" s="136"/>
      <c r="K23" s="136"/>
      <c r="L23" s="136"/>
      <c r="M23" s="136"/>
      <c r="N23" s="136"/>
      <c r="O23" s="147" t="s">
        <v>24</v>
      </c>
      <c r="P23" s="136"/>
      <c r="Q23" s="136"/>
      <c r="R23" s="137"/>
      <c r="S23" s="130"/>
      <c r="T23" s="130"/>
      <c r="U23" s="130"/>
      <c r="V23" s="130"/>
      <c r="W23" s="130"/>
      <c r="X23" s="130"/>
      <c r="Y23" s="130"/>
    </row>
    <row r="24" spans="1:25" ht="12.75">
      <c r="A24" s="148" t="s">
        <v>255</v>
      </c>
      <c r="B24" s="136"/>
      <c r="C24" s="136"/>
      <c r="D24" s="136"/>
      <c r="E24" s="136"/>
      <c r="F24" s="136"/>
      <c r="G24" s="136"/>
      <c r="H24" s="136"/>
      <c r="I24" s="148" t="s">
        <v>255</v>
      </c>
      <c r="J24" s="136"/>
      <c r="K24" s="136"/>
      <c r="L24" s="136"/>
      <c r="M24" s="136"/>
      <c r="N24" s="136"/>
      <c r="O24" s="148" t="s">
        <v>255</v>
      </c>
      <c r="P24" s="136"/>
      <c r="Q24" s="136"/>
      <c r="R24" s="137"/>
      <c r="S24" s="130"/>
      <c r="T24" s="130"/>
      <c r="U24" s="130"/>
      <c r="V24" s="130"/>
      <c r="W24" s="130"/>
      <c r="X24" s="130"/>
      <c r="Y24" s="130"/>
    </row>
    <row r="25" spans="1:25" ht="12.75">
      <c r="A25" s="148" t="s">
        <v>256</v>
      </c>
      <c r="B25" s="136"/>
      <c r="C25" s="136"/>
      <c r="D25" s="136"/>
      <c r="E25" s="136"/>
      <c r="F25" s="136"/>
      <c r="G25" s="136"/>
      <c r="H25" s="136"/>
      <c r="I25" s="148" t="s">
        <v>256</v>
      </c>
      <c r="J25" s="136"/>
      <c r="K25" s="136"/>
      <c r="L25" s="136"/>
      <c r="M25" s="136"/>
      <c r="N25" s="136"/>
      <c r="O25" s="148" t="s">
        <v>256</v>
      </c>
      <c r="P25" s="136"/>
      <c r="Q25" s="136"/>
      <c r="R25" s="137"/>
      <c r="S25" s="130"/>
      <c r="T25" s="130"/>
      <c r="U25" s="130"/>
      <c r="V25" s="130"/>
      <c r="W25" s="130"/>
      <c r="X25" s="130"/>
      <c r="Y25" s="130"/>
    </row>
    <row r="26" spans="1:25" ht="12.75">
      <c r="A26" s="144" t="s">
        <v>290</v>
      </c>
      <c r="B26" s="136"/>
      <c r="C26" s="136"/>
      <c r="D26" s="136"/>
      <c r="E26" s="136"/>
      <c r="F26" s="136"/>
      <c r="G26" s="136"/>
      <c r="H26" s="136"/>
      <c r="I26" s="144" t="s">
        <v>290</v>
      </c>
      <c r="J26" s="136"/>
      <c r="K26" s="136"/>
      <c r="L26" s="136"/>
      <c r="M26" s="136"/>
      <c r="N26" s="136"/>
      <c r="O26" s="144" t="s">
        <v>290</v>
      </c>
      <c r="P26" s="136"/>
      <c r="Q26" s="136"/>
      <c r="R26" s="137"/>
      <c r="S26" s="130"/>
      <c r="T26" s="130"/>
      <c r="U26" s="130"/>
      <c r="V26" s="130"/>
      <c r="W26" s="130"/>
      <c r="X26" s="130"/>
      <c r="Y26" s="130"/>
    </row>
    <row r="27" spans="1:25" ht="12.75">
      <c r="A27" s="137" t="s">
        <v>268</v>
      </c>
      <c r="B27" s="136"/>
      <c r="C27" s="136"/>
      <c r="D27" s="136"/>
      <c r="E27" s="136"/>
      <c r="F27" s="136"/>
      <c r="G27" s="136"/>
      <c r="H27" s="136"/>
      <c r="I27" s="137" t="s">
        <v>268</v>
      </c>
      <c r="J27" s="136"/>
      <c r="K27" s="136"/>
      <c r="L27" s="136"/>
      <c r="M27" s="136"/>
      <c r="N27" s="136"/>
      <c r="O27" s="137" t="s">
        <v>268</v>
      </c>
      <c r="P27" s="136"/>
      <c r="Q27" s="136"/>
      <c r="R27" s="137"/>
      <c r="S27" s="130"/>
      <c r="T27" s="130"/>
      <c r="U27" s="130"/>
      <c r="V27" s="130"/>
      <c r="W27" s="130"/>
      <c r="X27" s="130"/>
      <c r="Y27" s="130"/>
    </row>
    <row r="28" spans="1:25" ht="12.75">
      <c r="A28" s="137" t="s">
        <v>269</v>
      </c>
      <c r="B28" s="145"/>
      <c r="C28" s="136"/>
      <c r="D28" s="136"/>
      <c r="E28" s="136"/>
      <c r="F28" s="136"/>
      <c r="G28" s="136"/>
      <c r="H28" s="136"/>
      <c r="I28" s="137" t="s">
        <v>269</v>
      </c>
      <c r="J28" s="136"/>
      <c r="K28" s="136"/>
      <c r="L28" s="136"/>
      <c r="M28" s="136"/>
      <c r="N28" s="136"/>
      <c r="O28" s="137" t="s">
        <v>269</v>
      </c>
      <c r="P28" s="136"/>
      <c r="Q28" s="136"/>
      <c r="R28" s="137"/>
      <c r="S28" s="130"/>
      <c r="T28" s="130"/>
      <c r="U28" s="130"/>
      <c r="V28" s="130"/>
      <c r="W28" s="130"/>
      <c r="X28" s="130"/>
      <c r="Y28" s="130"/>
    </row>
    <row r="29" spans="1:25" ht="12.75">
      <c r="A29" s="149" t="s">
        <v>291</v>
      </c>
      <c r="B29" s="150">
        <f>SUM(B3+B15+B23+B26)</f>
        <v>2902</v>
      </c>
      <c r="C29" s="150">
        <f aca="true" t="shared" si="1" ref="C29:R29">SUM(C3+C15+C23+C26)</f>
        <v>5802</v>
      </c>
      <c r="D29" s="150">
        <f t="shared" si="1"/>
        <v>191</v>
      </c>
      <c r="E29" s="150">
        <f t="shared" si="1"/>
        <v>11152</v>
      </c>
      <c r="F29" s="150">
        <f t="shared" si="1"/>
        <v>20602</v>
      </c>
      <c r="G29" s="150">
        <f t="shared" si="1"/>
        <v>1270</v>
      </c>
      <c r="H29" s="150">
        <f t="shared" si="1"/>
        <v>24068</v>
      </c>
      <c r="I29" s="149" t="s">
        <v>291</v>
      </c>
      <c r="J29" s="150">
        <f t="shared" si="1"/>
        <v>50983</v>
      </c>
      <c r="K29" s="150">
        <f t="shared" si="1"/>
        <v>3340</v>
      </c>
      <c r="L29" s="150">
        <f t="shared" si="1"/>
        <v>52255</v>
      </c>
      <c r="M29" s="150">
        <f t="shared" si="1"/>
        <v>4156</v>
      </c>
      <c r="N29" s="150">
        <f t="shared" si="1"/>
        <v>3397</v>
      </c>
      <c r="O29" s="149" t="s">
        <v>291</v>
      </c>
      <c r="P29" s="150">
        <f t="shared" si="1"/>
        <v>2127</v>
      </c>
      <c r="Q29" s="150">
        <f t="shared" si="1"/>
        <v>5632</v>
      </c>
      <c r="R29" s="150">
        <f t="shared" si="1"/>
        <v>187877</v>
      </c>
      <c r="S29" s="130"/>
      <c r="T29" s="130"/>
      <c r="U29" s="130"/>
      <c r="V29" s="130"/>
      <c r="W29" s="130"/>
      <c r="X29" s="130"/>
      <c r="Y29" s="130"/>
    </row>
    <row r="30" spans="1:25" ht="12.75">
      <c r="A30" s="149" t="s">
        <v>293</v>
      </c>
      <c r="B30" s="150"/>
      <c r="C30" s="136"/>
      <c r="D30" s="136"/>
      <c r="E30" s="136"/>
      <c r="F30" s="136"/>
      <c r="G30" s="136"/>
      <c r="H30" s="136"/>
      <c r="I30" s="149" t="s">
        <v>293</v>
      </c>
      <c r="J30" s="136"/>
      <c r="K30" s="136"/>
      <c r="L30" s="136"/>
      <c r="M30" s="136"/>
      <c r="N30" s="136"/>
      <c r="O30" s="149" t="s">
        <v>293</v>
      </c>
      <c r="P30" s="136"/>
      <c r="Q30" s="136"/>
      <c r="R30" s="137"/>
      <c r="S30" s="130"/>
      <c r="T30" s="130"/>
      <c r="U30" s="130"/>
      <c r="V30" s="130"/>
      <c r="W30" s="130"/>
      <c r="X30" s="130"/>
      <c r="Y30" s="130"/>
    </row>
    <row r="31" spans="1:25" ht="12.75">
      <c r="A31" s="151" t="s">
        <v>305</v>
      </c>
      <c r="B31" s="150"/>
      <c r="C31" s="136"/>
      <c r="D31" s="136"/>
      <c r="E31" s="136"/>
      <c r="F31" s="136"/>
      <c r="G31" s="136"/>
      <c r="H31" s="136"/>
      <c r="I31" s="151" t="s">
        <v>305</v>
      </c>
      <c r="J31" s="136"/>
      <c r="K31" s="136"/>
      <c r="L31" s="136"/>
      <c r="M31" s="136"/>
      <c r="N31" s="136"/>
      <c r="O31" s="151" t="s">
        <v>305</v>
      </c>
      <c r="P31" s="136"/>
      <c r="Q31" s="136"/>
      <c r="R31" s="137"/>
      <c r="S31" s="130"/>
      <c r="T31" s="130"/>
      <c r="U31" s="130"/>
      <c r="V31" s="130"/>
      <c r="W31" s="130"/>
      <c r="X31" s="130"/>
      <c r="Y31" s="130"/>
    </row>
    <row r="32" spans="1:25" ht="12.75">
      <c r="A32" s="151" t="s">
        <v>297</v>
      </c>
      <c r="B32" s="150"/>
      <c r="C32" s="136"/>
      <c r="D32" s="136"/>
      <c r="E32" s="136"/>
      <c r="F32" s="136"/>
      <c r="G32" s="136"/>
      <c r="H32" s="136"/>
      <c r="I32" s="151" t="s">
        <v>297</v>
      </c>
      <c r="J32" s="136"/>
      <c r="K32" s="136"/>
      <c r="L32" s="136"/>
      <c r="M32" s="136"/>
      <c r="N32" s="136"/>
      <c r="O32" s="151" t="s">
        <v>297</v>
      </c>
      <c r="P32" s="136"/>
      <c r="Q32" s="136"/>
      <c r="R32" s="137"/>
      <c r="S32" s="130"/>
      <c r="T32" s="130"/>
      <c r="U32" s="130"/>
      <c r="V32" s="130"/>
      <c r="W32" s="130"/>
      <c r="X32" s="130"/>
      <c r="Y32" s="130"/>
    </row>
    <row r="33" spans="1:25" ht="12.75">
      <c r="A33" s="151" t="s">
        <v>298</v>
      </c>
      <c r="B33" s="150"/>
      <c r="C33" s="136"/>
      <c r="D33" s="136"/>
      <c r="E33" s="136"/>
      <c r="F33" s="136"/>
      <c r="G33" s="136"/>
      <c r="H33" s="136"/>
      <c r="I33" s="151" t="s">
        <v>298</v>
      </c>
      <c r="J33" s="136"/>
      <c r="K33" s="136"/>
      <c r="L33" s="136"/>
      <c r="M33" s="136"/>
      <c r="N33" s="136"/>
      <c r="O33" s="151" t="s">
        <v>298</v>
      </c>
      <c r="P33" s="136"/>
      <c r="Q33" s="136"/>
      <c r="R33" s="137"/>
      <c r="S33" s="130"/>
      <c r="T33" s="130"/>
      <c r="U33" s="130"/>
      <c r="V33" s="130"/>
      <c r="W33" s="130"/>
      <c r="X33" s="130"/>
      <c r="Y33" s="130"/>
    </row>
    <row r="34" spans="1:25" ht="12.75">
      <c r="A34" s="137" t="s">
        <v>40</v>
      </c>
      <c r="B34" s="145"/>
      <c r="C34" s="136"/>
      <c r="D34" s="136"/>
      <c r="E34" s="136"/>
      <c r="F34" s="136"/>
      <c r="G34" s="136"/>
      <c r="H34" s="136"/>
      <c r="I34" s="137" t="s">
        <v>40</v>
      </c>
      <c r="J34" s="136"/>
      <c r="K34" s="136"/>
      <c r="L34" s="136"/>
      <c r="M34" s="136"/>
      <c r="N34" s="136"/>
      <c r="O34" s="137" t="s">
        <v>40</v>
      </c>
      <c r="P34" s="136"/>
      <c r="Q34" s="136"/>
      <c r="R34" s="137"/>
      <c r="S34" s="130"/>
      <c r="T34" s="130"/>
      <c r="U34" s="130"/>
      <c r="V34" s="130"/>
      <c r="W34" s="130"/>
      <c r="X34" s="130"/>
      <c r="Y34" s="130"/>
    </row>
    <row r="35" spans="1:25" ht="12.75">
      <c r="A35" s="152" t="s">
        <v>304</v>
      </c>
      <c r="B35" s="153"/>
      <c r="C35" s="136"/>
      <c r="D35" s="136"/>
      <c r="E35" s="136"/>
      <c r="F35" s="136"/>
      <c r="G35" s="136"/>
      <c r="H35" s="136"/>
      <c r="I35" s="152" t="s">
        <v>304</v>
      </c>
      <c r="J35" s="136"/>
      <c r="K35" s="136"/>
      <c r="L35" s="136"/>
      <c r="M35" s="136"/>
      <c r="N35" s="136"/>
      <c r="O35" s="152" t="s">
        <v>304</v>
      </c>
      <c r="P35" s="136"/>
      <c r="Q35" s="136"/>
      <c r="R35" s="137"/>
      <c r="S35" s="130"/>
      <c r="T35" s="130"/>
      <c r="U35" s="130"/>
      <c r="V35" s="130"/>
      <c r="W35" s="130"/>
      <c r="X35" s="130"/>
      <c r="Y35" s="130"/>
    </row>
    <row r="36" spans="1:25" ht="12.75">
      <c r="A36" s="152" t="s">
        <v>240</v>
      </c>
      <c r="B36" s="146"/>
      <c r="C36" s="136"/>
      <c r="D36" s="136"/>
      <c r="E36" s="136"/>
      <c r="F36" s="136"/>
      <c r="G36" s="136"/>
      <c r="H36" s="136"/>
      <c r="I36" s="152" t="s">
        <v>240</v>
      </c>
      <c r="J36" s="136"/>
      <c r="K36" s="136"/>
      <c r="L36" s="136"/>
      <c r="M36" s="136"/>
      <c r="N36" s="136"/>
      <c r="O36" s="152" t="s">
        <v>240</v>
      </c>
      <c r="P36" s="136"/>
      <c r="Q36" s="136"/>
      <c r="R36" s="137"/>
      <c r="S36" s="130"/>
      <c r="T36" s="130"/>
      <c r="U36" s="130"/>
      <c r="V36" s="130"/>
      <c r="W36" s="130"/>
      <c r="X36" s="130"/>
      <c r="Y36" s="130"/>
    </row>
    <row r="37" spans="1:25" ht="12.75">
      <c r="A37" s="137" t="s">
        <v>299</v>
      </c>
      <c r="B37" s="136"/>
      <c r="C37" s="136"/>
      <c r="D37" s="136"/>
      <c r="E37" s="136"/>
      <c r="F37" s="136"/>
      <c r="G37" s="136"/>
      <c r="H37" s="136"/>
      <c r="I37" s="137" t="s">
        <v>299</v>
      </c>
      <c r="J37" s="136"/>
      <c r="K37" s="136"/>
      <c r="L37" s="136"/>
      <c r="M37" s="136"/>
      <c r="N37" s="136"/>
      <c r="O37" s="137" t="s">
        <v>299</v>
      </c>
      <c r="P37" s="136"/>
      <c r="Q37" s="136"/>
      <c r="R37" s="137"/>
      <c r="S37" s="130"/>
      <c r="T37" s="130"/>
      <c r="U37" s="130"/>
      <c r="V37" s="130"/>
      <c r="W37" s="130"/>
      <c r="X37" s="130"/>
      <c r="Y37" s="130"/>
    </row>
    <row r="38" spans="1:25" ht="12.75">
      <c r="A38" s="137" t="s">
        <v>300</v>
      </c>
      <c r="B38" s="136"/>
      <c r="C38" s="136"/>
      <c r="D38" s="136"/>
      <c r="E38" s="136"/>
      <c r="F38" s="136"/>
      <c r="G38" s="136"/>
      <c r="H38" s="136"/>
      <c r="I38" s="137" t="s">
        <v>300</v>
      </c>
      <c r="J38" s="136"/>
      <c r="K38" s="136"/>
      <c r="L38" s="136"/>
      <c r="M38" s="136"/>
      <c r="N38" s="136"/>
      <c r="O38" s="137" t="s">
        <v>300</v>
      </c>
      <c r="P38" s="136"/>
      <c r="Q38" s="136"/>
      <c r="R38" s="137"/>
      <c r="S38" s="130"/>
      <c r="T38" s="130"/>
      <c r="U38" s="130"/>
      <c r="V38" s="130"/>
      <c r="W38" s="130"/>
      <c r="X38" s="130"/>
      <c r="Y38" s="130"/>
    </row>
    <row r="39" spans="1:25" ht="12.75">
      <c r="A39" s="137" t="s">
        <v>241</v>
      </c>
      <c r="B39" s="136"/>
      <c r="C39" s="136"/>
      <c r="D39" s="136"/>
      <c r="E39" s="136"/>
      <c r="F39" s="136"/>
      <c r="G39" s="136"/>
      <c r="H39" s="136"/>
      <c r="I39" s="137" t="s">
        <v>241</v>
      </c>
      <c r="J39" s="136"/>
      <c r="K39" s="136"/>
      <c r="L39" s="136"/>
      <c r="M39" s="136"/>
      <c r="N39" s="136"/>
      <c r="O39" s="137" t="s">
        <v>241</v>
      </c>
      <c r="P39" s="136"/>
      <c r="Q39" s="136"/>
      <c r="R39" s="137"/>
      <c r="S39" s="130"/>
      <c r="T39" s="130"/>
      <c r="U39" s="130"/>
      <c r="V39" s="130"/>
      <c r="W39" s="130"/>
      <c r="X39" s="130"/>
      <c r="Y39" s="130"/>
    </row>
    <row r="40" spans="1:25" ht="12.75">
      <c r="A40" s="137" t="s">
        <v>301</v>
      </c>
      <c r="B40" s="136"/>
      <c r="C40" s="136"/>
      <c r="D40" s="136"/>
      <c r="E40" s="136"/>
      <c r="F40" s="136"/>
      <c r="G40" s="136"/>
      <c r="H40" s="136"/>
      <c r="I40" s="137" t="s">
        <v>301</v>
      </c>
      <c r="J40" s="136"/>
      <c r="K40" s="136"/>
      <c r="L40" s="136"/>
      <c r="M40" s="136"/>
      <c r="N40" s="136"/>
      <c r="O40" s="137" t="s">
        <v>301</v>
      </c>
      <c r="P40" s="136"/>
      <c r="Q40" s="136"/>
      <c r="R40" s="137"/>
      <c r="S40" s="130"/>
      <c r="T40" s="130"/>
      <c r="U40" s="130"/>
      <c r="V40" s="130"/>
      <c r="W40" s="130"/>
      <c r="X40" s="130"/>
      <c r="Y40" s="130"/>
    </row>
    <row r="41" spans="1:25" ht="12.75">
      <c r="A41" s="137" t="s">
        <v>302</v>
      </c>
      <c r="B41" s="136"/>
      <c r="C41" s="136"/>
      <c r="D41" s="136"/>
      <c r="E41" s="136"/>
      <c r="F41" s="136"/>
      <c r="G41" s="136"/>
      <c r="H41" s="136"/>
      <c r="I41" s="137" t="s">
        <v>302</v>
      </c>
      <c r="J41" s="136"/>
      <c r="K41" s="136"/>
      <c r="L41" s="136"/>
      <c r="M41" s="136"/>
      <c r="N41" s="136"/>
      <c r="O41" s="137" t="s">
        <v>302</v>
      </c>
      <c r="P41" s="136"/>
      <c r="Q41" s="136"/>
      <c r="R41" s="137"/>
      <c r="S41" s="130"/>
      <c r="T41" s="130"/>
      <c r="U41" s="130"/>
      <c r="V41" s="130"/>
      <c r="W41" s="130"/>
      <c r="X41" s="130"/>
      <c r="Y41" s="130"/>
    </row>
    <row r="42" spans="1:25" ht="12.75">
      <c r="A42" s="154" t="s">
        <v>370</v>
      </c>
      <c r="B42" s="150">
        <f>SUM(B29+B30)</f>
        <v>2902</v>
      </c>
      <c r="C42" s="150">
        <f aca="true" t="shared" si="2" ref="C42:R42">SUM(C29+C30)</f>
        <v>5802</v>
      </c>
      <c r="D42" s="150">
        <f t="shared" si="2"/>
        <v>191</v>
      </c>
      <c r="E42" s="150">
        <f t="shared" si="2"/>
        <v>11152</v>
      </c>
      <c r="F42" s="150">
        <f t="shared" si="2"/>
        <v>20602</v>
      </c>
      <c r="G42" s="150">
        <f t="shared" si="2"/>
        <v>1270</v>
      </c>
      <c r="H42" s="150">
        <f t="shared" si="2"/>
        <v>24068</v>
      </c>
      <c r="I42" s="154" t="s">
        <v>370</v>
      </c>
      <c r="J42" s="150">
        <f t="shared" si="2"/>
        <v>50983</v>
      </c>
      <c r="K42" s="150">
        <f t="shared" si="2"/>
        <v>3340</v>
      </c>
      <c r="L42" s="150">
        <f t="shared" si="2"/>
        <v>52255</v>
      </c>
      <c r="M42" s="150">
        <f t="shared" si="2"/>
        <v>4156</v>
      </c>
      <c r="N42" s="150">
        <f t="shared" si="2"/>
        <v>3397</v>
      </c>
      <c r="O42" s="154" t="s">
        <v>370</v>
      </c>
      <c r="P42" s="150">
        <f t="shared" si="2"/>
        <v>2127</v>
      </c>
      <c r="Q42" s="150">
        <f t="shared" si="2"/>
        <v>5632</v>
      </c>
      <c r="R42" s="150">
        <f t="shared" si="2"/>
        <v>187877</v>
      </c>
      <c r="S42" s="130"/>
      <c r="T42" s="130"/>
      <c r="U42" s="130"/>
      <c r="V42" s="130"/>
      <c r="W42" s="130"/>
      <c r="X42" s="130"/>
      <c r="Y42" s="130"/>
    </row>
  </sheetData>
  <mergeCells count="4">
    <mergeCell ref="R1:R2"/>
    <mergeCell ref="A1:A2"/>
    <mergeCell ref="I1:I2"/>
    <mergeCell ref="O1:O2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portrait" paperSize="9" scale="90" r:id="rId1"/>
  <headerFooter alignWithMargins="0">
    <oddHeader>&amp;CII. Rákóczi Ferenc Általános Iskola, Óvoda és Alapfokú Művészetoktatási Intézmény
 költségvetési 
kiadási előirányzatai 
eFt-ban&amp;R3.1.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H9" sqref="H9"/>
    </sheetView>
  </sheetViews>
  <sheetFormatPr defaultColWidth="9.140625" defaultRowHeight="12.75"/>
  <cols>
    <col min="1" max="1" width="37.8515625" style="1" customWidth="1"/>
    <col min="2" max="3" width="9.140625" style="1" customWidth="1"/>
    <col min="4" max="4" width="15.00390625" style="1" customWidth="1"/>
    <col min="5" max="16384" width="9.140625" style="1" customWidth="1"/>
  </cols>
  <sheetData>
    <row r="1" spans="1:11" ht="12.75">
      <c r="A1" s="459" t="s">
        <v>481</v>
      </c>
      <c r="B1" s="459"/>
      <c r="C1" s="459"/>
      <c r="D1" s="459"/>
      <c r="E1" s="459"/>
      <c r="F1" s="95"/>
      <c r="G1" s="95"/>
      <c r="H1" s="95"/>
      <c r="I1" s="95"/>
      <c r="J1" s="95"/>
      <c r="K1" s="95"/>
    </row>
    <row r="2" spans="1:11" ht="15.75">
      <c r="A2" s="460" t="s">
        <v>243</v>
      </c>
      <c r="B2" s="460"/>
      <c r="C2" s="460"/>
      <c r="D2" s="460"/>
      <c r="E2" s="460"/>
      <c r="F2" s="96"/>
      <c r="G2" s="96"/>
      <c r="H2" s="95"/>
      <c r="I2" s="95"/>
      <c r="J2" s="96"/>
      <c r="K2" s="96"/>
    </row>
    <row r="3" spans="1:11" ht="15.75">
      <c r="A3" s="460" t="s">
        <v>244</v>
      </c>
      <c r="B3" s="460"/>
      <c r="C3" s="460"/>
      <c r="D3" s="460"/>
      <c r="E3" s="460"/>
      <c r="F3" s="96"/>
      <c r="G3" s="96"/>
      <c r="H3" s="95"/>
      <c r="I3" s="95"/>
      <c r="J3" s="95"/>
      <c r="K3" s="95"/>
    </row>
    <row r="4" spans="1:11" ht="12.75">
      <c r="A4" s="459" t="s">
        <v>51</v>
      </c>
      <c r="B4" s="459"/>
      <c r="C4" s="459"/>
      <c r="D4" s="459"/>
      <c r="E4" s="459"/>
      <c r="F4" s="95"/>
      <c r="G4" s="95"/>
      <c r="H4" s="95"/>
      <c r="I4" s="95"/>
      <c r="J4" s="95"/>
      <c r="K4" s="95"/>
    </row>
    <row r="5" spans="1:11" ht="12.75">
      <c r="A5" s="461" t="s">
        <v>239</v>
      </c>
      <c r="B5" s="464" t="s">
        <v>274</v>
      </c>
      <c r="C5" s="465"/>
      <c r="D5" s="465"/>
      <c r="E5" s="466"/>
      <c r="F5" s="95"/>
      <c r="G5" s="95"/>
      <c r="H5" s="95"/>
      <c r="I5" s="95"/>
      <c r="J5" s="95"/>
      <c r="K5" s="95"/>
    </row>
    <row r="6" spans="1:11" ht="12.75">
      <c r="A6" s="462"/>
      <c r="B6" s="127" t="s">
        <v>378</v>
      </c>
      <c r="C6" s="126" t="s">
        <v>382</v>
      </c>
      <c r="D6" s="127" t="s">
        <v>384</v>
      </c>
      <c r="E6" s="128"/>
      <c r="F6" s="95"/>
      <c r="G6" s="95"/>
      <c r="H6" s="95"/>
      <c r="I6" s="95"/>
      <c r="J6" s="95"/>
      <c r="K6" s="95"/>
    </row>
    <row r="7" spans="1:11" ht="66" customHeight="1">
      <c r="A7" s="463"/>
      <c r="B7" s="97" t="s">
        <v>379</v>
      </c>
      <c r="C7" s="97" t="s">
        <v>383</v>
      </c>
      <c r="D7" s="97" t="s">
        <v>385</v>
      </c>
      <c r="E7" s="127" t="s">
        <v>245</v>
      </c>
      <c r="F7" s="95"/>
      <c r="G7" s="95"/>
      <c r="H7" s="95"/>
      <c r="I7" s="95"/>
      <c r="J7" s="95"/>
      <c r="K7" s="95"/>
    </row>
    <row r="8" spans="1:11" ht="12.75">
      <c r="A8" s="99" t="s">
        <v>288</v>
      </c>
      <c r="B8" s="100">
        <f>SUM(B9+B10+B11+B12+B13)</f>
        <v>4324</v>
      </c>
      <c r="C8" s="100">
        <f>SUM(C9+C10+C11+C12+C13)</f>
        <v>635</v>
      </c>
      <c r="D8" s="100">
        <f>SUM(D9+D10+D11+D12+D13)</f>
        <v>54915</v>
      </c>
      <c r="E8" s="100">
        <f>SUM(E9+E10+E11+E12+E13)</f>
        <v>59874</v>
      </c>
      <c r="F8" s="95"/>
      <c r="G8" s="95"/>
      <c r="H8" s="95"/>
      <c r="I8" s="95"/>
      <c r="J8" s="95"/>
      <c r="K8" s="95"/>
    </row>
    <row r="9" spans="1:11" ht="12.75">
      <c r="A9" s="101" t="s">
        <v>7</v>
      </c>
      <c r="B9" s="102">
        <v>3405</v>
      </c>
      <c r="C9" s="102"/>
      <c r="D9" s="102">
        <v>24609</v>
      </c>
      <c r="E9" s="159">
        <f>SUM(B9+C9+D9)</f>
        <v>28014</v>
      </c>
      <c r="F9" s="95"/>
      <c r="G9" s="95"/>
      <c r="H9" s="95"/>
      <c r="I9" s="95"/>
      <c r="J9" s="95"/>
      <c r="K9" s="95"/>
    </row>
    <row r="10" spans="1:11" ht="12.75">
      <c r="A10" s="103" t="s">
        <v>47</v>
      </c>
      <c r="B10" s="102">
        <v>919</v>
      </c>
      <c r="C10" s="102"/>
      <c r="D10" s="102">
        <v>6184</v>
      </c>
      <c r="E10" s="159">
        <f>SUM(B10+C10+D10)</f>
        <v>7103</v>
      </c>
      <c r="F10" s="95"/>
      <c r="G10" s="95"/>
      <c r="H10" s="95"/>
      <c r="I10" s="95"/>
      <c r="J10" s="95"/>
      <c r="K10" s="95"/>
    </row>
    <row r="11" spans="1:11" ht="12.75">
      <c r="A11" s="101" t="s">
        <v>252</v>
      </c>
      <c r="B11" s="102"/>
      <c r="C11" s="102">
        <v>635</v>
      </c>
      <c r="D11" s="102">
        <v>24122</v>
      </c>
      <c r="E11" s="159">
        <f>SUM(B11+C11+D11)</f>
        <v>24757</v>
      </c>
      <c r="F11" s="95"/>
      <c r="G11" s="95"/>
      <c r="H11" s="95"/>
      <c r="I11" s="95"/>
      <c r="J11" s="95"/>
      <c r="K11" s="95"/>
    </row>
    <row r="12" spans="1:11" ht="12.75">
      <c r="A12" s="104" t="s">
        <v>253</v>
      </c>
      <c r="B12" s="102"/>
      <c r="C12" s="102"/>
      <c r="D12" s="102"/>
      <c r="E12" s="102"/>
      <c r="F12" s="95"/>
      <c r="G12" s="95"/>
      <c r="H12" s="95"/>
      <c r="I12" s="95"/>
      <c r="J12" s="95"/>
      <c r="K12" s="95"/>
    </row>
    <row r="13" spans="1:11" ht="12.75">
      <c r="A13" s="101" t="s">
        <v>265</v>
      </c>
      <c r="B13" s="102"/>
      <c r="C13" s="102"/>
      <c r="D13" s="102"/>
      <c r="E13" s="102"/>
      <c r="F13" s="95"/>
      <c r="G13" s="95"/>
      <c r="H13" s="95"/>
      <c r="I13" s="95"/>
      <c r="J13" s="95"/>
      <c r="K13" s="95"/>
    </row>
    <row r="14" spans="1:11" ht="12.75">
      <c r="A14" s="101" t="s">
        <v>266</v>
      </c>
      <c r="B14" s="102"/>
      <c r="C14" s="102"/>
      <c r="D14" s="102"/>
      <c r="E14" s="102"/>
      <c r="F14" s="95"/>
      <c r="G14" s="95"/>
      <c r="H14" s="95"/>
      <c r="I14" s="95"/>
      <c r="J14" s="95"/>
      <c r="K14" s="95"/>
    </row>
    <row r="15" spans="1:11" ht="12.75">
      <c r="A15" s="105" t="s">
        <v>263</v>
      </c>
      <c r="B15" s="106"/>
      <c r="C15" s="102"/>
      <c r="D15" s="102"/>
      <c r="E15" s="102"/>
      <c r="F15" s="95"/>
      <c r="G15" s="95"/>
      <c r="H15" s="95"/>
      <c r="I15" s="95"/>
      <c r="J15" s="95"/>
      <c r="K15" s="95"/>
    </row>
    <row r="16" spans="1:11" ht="22.5">
      <c r="A16" s="107" t="s">
        <v>264</v>
      </c>
      <c r="B16" s="108"/>
      <c r="C16" s="102"/>
      <c r="D16" s="102"/>
      <c r="E16" s="102"/>
      <c r="F16" s="95"/>
      <c r="G16" s="95"/>
      <c r="H16" s="95"/>
      <c r="I16" s="95"/>
      <c r="J16" s="95"/>
      <c r="K16" s="95"/>
    </row>
    <row r="17" spans="1:11" ht="12.75">
      <c r="A17" s="104" t="s">
        <v>257</v>
      </c>
      <c r="B17" s="108"/>
      <c r="C17" s="102"/>
      <c r="D17" s="102"/>
      <c r="E17" s="102"/>
      <c r="F17" s="95"/>
      <c r="G17" s="95"/>
      <c r="H17" s="95"/>
      <c r="I17" s="95"/>
      <c r="J17" s="95"/>
      <c r="K17" s="95"/>
    </row>
    <row r="18" spans="1:11" ht="12.75">
      <c r="A18" s="109" t="s">
        <v>292</v>
      </c>
      <c r="B18" s="108"/>
      <c r="C18" s="102"/>
      <c r="D18" s="102"/>
      <c r="E18" s="102"/>
      <c r="F18" s="95"/>
      <c r="G18" s="95"/>
      <c r="H18" s="95"/>
      <c r="I18" s="95"/>
      <c r="J18" s="95"/>
      <c r="K18" s="95"/>
    </row>
    <row r="19" spans="1:11" ht="12.75">
      <c r="A19" s="109" t="s">
        <v>287</v>
      </c>
      <c r="B19" s="108"/>
      <c r="C19" s="102"/>
      <c r="D19" s="102"/>
      <c r="E19" s="102"/>
      <c r="F19" s="95"/>
      <c r="G19" s="95"/>
      <c r="H19" s="95"/>
      <c r="I19" s="95"/>
      <c r="J19" s="95"/>
      <c r="K19" s="95"/>
    </row>
    <row r="20" spans="1:11" ht="12.75">
      <c r="A20" s="103"/>
      <c r="B20" s="108"/>
      <c r="C20" s="102"/>
      <c r="D20" s="102"/>
      <c r="E20" s="102"/>
      <c r="F20" s="95"/>
      <c r="G20" s="95"/>
      <c r="H20" s="95"/>
      <c r="I20" s="95"/>
      <c r="J20" s="95"/>
      <c r="K20" s="95"/>
    </row>
    <row r="21" spans="1:11" ht="12.75">
      <c r="A21" s="110" t="s">
        <v>289</v>
      </c>
      <c r="B21" s="111"/>
      <c r="C21" s="102"/>
      <c r="D21" s="102"/>
      <c r="E21" s="102"/>
      <c r="F21" s="95"/>
      <c r="G21" s="95"/>
      <c r="H21" s="95"/>
      <c r="I21" s="95"/>
      <c r="J21" s="95"/>
      <c r="K21" s="95"/>
    </row>
    <row r="22" spans="1:11" ht="12.75">
      <c r="A22" s="101" t="s">
        <v>258</v>
      </c>
      <c r="B22" s="102"/>
      <c r="C22" s="102"/>
      <c r="D22" s="102"/>
      <c r="E22" s="102"/>
      <c r="F22" s="95"/>
      <c r="G22" s="95"/>
      <c r="H22" s="95"/>
      <c r="I22" s="95"/>
      <c r="J22" s="95"/>
      <c r="K22" s="95"/>
    </row>
    <row r="23" spans="1:11" ht="12.75">
      <c r="A23" s="101" t="s">
        <v>259</v>
      </c>
      <c r="B23" s="102"/>
      <c r="C23" s="102"/>
      <c r="D23" s="102"/>
      <c r="E23" s="102"/>
      <c r="F23" s="95"/>
      <c r="G23" s="95"/>
      <c r="H23" s="95"/>
      <c r="I23" s="95"/>
      <c r="J23" s="95"/>
      <c r="K23" s="95"/>
    </row>
    <row r="24" spans="1:11" ht="12.75">
      <c r="A24" s="101" t="s">
        <v>267</v>
      </c>
      <c r="B24" s="102"/>
      <c r="C24" s="102"/>
      <c r="D24" s="102"/>
      <c r="E24" s="102"/>
      <c r="F24" s="95"/>
      <c r="G24" s="95"/>
      <c r="H24" s="95"/>
      <c r="I24" s="95"/>
      <c r="J24" s="95"/>
      <c r="K24" s="95"/>
    </row>
    <row r="25" spans="1:11" ht="12.75">
      <c r="A25" s="101" t="s">
        <v>260</v>
      </c>
      <c r="B25" s="102"/>
      <c r="C25" s="102"/>
      <c r="D25" s="102"/>
      <c r="E25" s="102"/>
      <c r="F25" s="95"/>
      <c r="G25" s="95"/>
      <c r="H25" s="95"/>
      <c r="I25" s="95"/>
      <c r="J25" s="95"/>
      <c r="K25" s="95"/>
    </row>
    <row r="26" spans="1:11" ht="12.75">
      <c r="A26" s="105" t="s">
        <v>254</v>
      </c>
      <c r="B26" s="112"/>
      <c r="C26" s="102"/>
      <c r="D26" s="102"/>
      <c r="E26" s="102"/>
      <c r="F26" s="95"/>
      <c r="G26" s="95"/>
      <c r="H26" s="95"/>
      <c r="I26" s="95"/>
      <c r="J26" s="95"/>
      <c r="K26" s="95"/>
    </row>
    <row r="27" spans="1:11" ht="12.75">
      <c r="A27" s="103" t="s">
        <v>261</v>
      </c>
      <c r="B27" s="112"/>
      <c r="C27" s="102"/>
      <c r="D27" s="102"/>
      <c r="E27" s="102"/>
      <c r="F27" s="95"/>
      <c r="G27" s="95"/>
      <c r="H27" s="95"/>
      <c r="I27" s="95"/>
      <c r="J27" s="95"/>
      <c r="K27" s="95"/>
    </row>
    <row r="28" spans="1:11" ht="12.75">
      <c r="A28" s="105" t="s">
        <v>262</v>
      </c>
      <c r="B28" s="112"/>
      <c r="C28" s="102"/>
      <c r="D28" s="102"/>
      <c r="E28" s="102"/>
      <c r="F28" s="95"/>
      <c r="G28" s="95"/>
      <c r="H28" s="95"/>
      <c r="I28" s="95"/>
      <c r="J28" s="95"/>
      <c r="K28" s="95"/>
    </row>
    <row r="29" spans="1:11" ht="12.75">
      <c r="A29" s="113"/>
      <c r="B29" s="112"/>
      <c r="C29" s="102"/>
      <c r="D29" s="102"/>
      <c r="E29" s="102"/>
      <c r="F29" s="95"/>
      <c r="G29" s="95"/>
      <c r="H29" s="95"/>
      <c r="I29" s="95"/>
      <c r="J29" s="95"/>
      <c r="K29" s="95"/>
    </row>
    <row r="30" spans="1:11" ht="12.75">
      <c r="A30" s="114" t="s">
        <v>295</v>
      </c>
      <c r="B30" s="111"/>
      <c r="C30" s="102"/>
      <c r="D30" s="102"/>
      <c r="E30" s="102"/>
      <c r="F30" s="95"/>
      <c r="G30" s="95"/>
      <c r="H30" s="95"/>
      <c r="I30" s="95"/>
      <c r="J30" s="95"/>
      <c r="K30" s="95"/>
    </row>
    <row r="31" spans="1:11" ht="12.75">
      <c r="A31" s="109" t="s">
        <v>255</v>
      </c>
      <c r="B31" s="102"/>
      <c r="C31" s="102"/>
      <c r="D31" s="102"/>
      <c r="E31" s="102"/>
      <c r="F31" s="95"/>
      <c r="G31" s="95"/>
      <c r="H31" s="95"/>
      <c r="I31" s="95"/>
      <c r="J31" s="95"/>
      <c r="K31" s="95"/>
    </row>
    <row r="32" spans="1:11" ht="12.75">
      <c r="A32" s="109" t="s">
        <v>256</v>
      </c>
      <c r="B32" s="102"/>
      <c r="C32" s="102"/>
      <c r="D32" s="102"/>
      <c r="E32" s="102"/>
      <c r="F32" s="95"/>
      <c r="G32" s="95"/>
      <c r="H32" s="95"/>
      <c r="I32" s="95"/>
      <c r="J32" s="95"/>
      <c r="K32" s="95"/>
    </row>
    <row r="33" spans="1:11" ht="12.75">
      <c r="A33" s="115"/>
      <c r="B33" s="102"/>
      <c r="C33" s="102"/>
      <c r="D33" s="102"/>
      <c r="E33" s="102"/>
      <c r="F33" s="95"/>
      <c r="G33" s="95"/>
      <c r="H33" s="95"/>
      <c r="I33" s="95"/>
      <c r="J33" s="95"/>
      <c r="K33" s="95"/>
    </row>
    <row r="34" spans="1:11" ht="12.75">
      <c r="A34" s="110" t="s">
        <v>290</v>
      </c>
      <c r="B34" s="102"/>
      <c r="C34" s="102"/>
      <c r="D34" s="102"/>
      <c r="E34" s="102"/>
      <c r="F34" s="95"/>
      <c r="G34" s="95"/>
      <c r="H34" s="95"/>
      <c r="I34" s="95"/>
      <c r="J34" s="95"/>
      <c r="K34" s="95"/>
    </row>
    <row r="35" spans="1:11" ht="12.75">
      <c r="A35" s="116" t="s">
        <v>268</v>
      </c>
      <c r="B35" s="102"/>
      <c r="C35" s="102"/>
      <c r="D35" s="102"/>
      <c r="E35" s="102"/>
      <c r="F35" s="95"/>
      <c r="G35" s="95"/>
      <c r="H35" s="95"/>
      <c r="I35" s="95"/>
      <c r="J35" s="95"/>
      <c r="K35" s="95"/>
    </row>
    <row r="36" spans="1:11" ht="12.75">
      <c r="A36" s="116" t="s">
        <v>269</v>
      </c>
      <c r="B36" s="111"/>
      <c r="C36" s="102"/>
      <c r="D36" s="102"/>
      <c r="E36" s="102"/>
      <c r="F36" s="95"/>
      <c r="G36" s="95"/>
      <c r="H36" s="95"/>
      <c r="I36" s="95"/>
      <c r="J36" s="95"/>
      <c r="K36" s="95"/>
    </row>
    <row r="37" spans="1:11" ht="12.75">
      <c r="A37" s="117"/>
      <c r="B37" s="118"/>
      <c r="C37" s="119"/>
      <c r="D37" s="119"/>
      <c r="E37" s="119"/>
      <c r="F37" s="95"/>
      <c r="G37" s="95"/>
      <c r="H37" s="95"/>
      <c r="I37" s="95"/>
      <c r="J37" s="95"/>
      <c r="K37" s="95"/>
    </row>
    <row r="38" spans="1:11" ht="12.75">
      <c r="A38" s="120" t="s">
        <v>291</v>
      </c>
      <c r="B38" s="121">
        <f>SUM(B8+B21+B30+B34)</f>
        <v>4324</v>
      </c>
      <c r="C38" s="121">
        <f>SUM(C8+C21+C30+C34)</f>
        <v>635</v>
      </c>
      <c r="D38" s="121">
        <f>SUM(D8+D21+D30+D34)</f>
        <v>54915</v>
      </c>
      <c r="E38" s="121">
        <f>SUM(E8+E21+E30+E34)</f>
        <v>59874</v>
      </c>
      <c r="F38" s="95"/>
      <c r="G38" s="95"/>
      <c r="H38" s="95"/>
      <c r="I38" s="95"/>
      <c r="J38" s="95"/>
      <c r="K38" s="95"/>
    </row>
    <row r="39" spans="1:11" ht="12.75">
      <c r="A39" s="122"/>
      <c r="B39" s="121"/>
      <c r="C39" s="102"/>
      <c r="D39" s="102"/>
      <c r="E39" s="102"/>
      <c r="F39" s="95"/>
      <c r="G39" s="95"/>
      <c r="H39" s="95"/>
      <c r="I39" s="95"/>
      <c r="J39" s="95"/>
      <c r="K39" s="95"/>
    </row>
    <row r="40" spans="1:11" ht="12.75">
      <c r="A40" s="120" t="s">
        <v>293</v>
      </c>
      <c r="B40" s="121"/>
      <c r="C40" s="102"/>
      <c r="D40" s="102"/>
      <c r="E40" s="102"/>
      <c r="F40" s="95"/>
      <c r="G40" s="95"/>
      <c r="H40" s="95"/>
      <c r="I40" s="95"/>
      <c r="J40" s="95"/>
      <c r="K40" s="95"/>
    </row>
    <row r="41" spans="1:11" ht="12.75">
      <c r="A41" s="122" t="s">
        <v>305</v>
      </c>
      <c r="B41" s="121"/>
      <c r="C41" s="102"/>
      <c r="D41" s="102"/>
      <c r="E41" s="102"/>
      <c r="F41" s="95"/>
      <c r="G41" s="95"/>
      <c r="H41" s="95"/>
      <c r="I41" s="95"/>
      <c r="J41" s="95"/>
      <c r="K41" s="95"/>
    </row>
    <row r="42" spans="1:11" ht="12.75">
      <c r="A42" s="122" t="s">
        <v>297</v>
      </c>
      <c r="B42" s="121"/>
      <c r="C42" s="102"/>
      <c r="D42" s="102"/>
      <c r="E42" s="102"/>
      <c r="F42" s="95"/>
      <c r="G42" s="95"/>
      <c r="H42" s="95"/>
      <c r="I42" s="95"/>
      <c r="J42" s="95"/>
      <c r="K42" s="95"/>
    </row>
    <row r="43" spans="1:11" ht="12.75">
      <c r="A43" s="122" t="s">
        <v>298</v>
      </c>
      <c r="B43" s="121"/>
      <c r="C43" s="102"/>
      <c r="D43" s="102"/>
      <c r="E43" s="102"/>
      <c r="F43" s="95"/>
      <c r="G43" s="95"/>
      <c r="H43" s="95"/>
      <c r="I43" s="95"/>
      <c r="J43" s="95"/>
      <c r="K43" s="95"/>
    </row>
    <row r="44" spans="1:11" ht="12.75">
      <c r="A44" s="116" t="s">
        <v>40</v>
      </c>
      <c r="B44" s="111"/>
      <c r="C44" s="102"/>
      <c r="D44" s="102"/>
      <c r="E44" s="102"/>
      <c r="F44" s="95"/>
      <c r="G44" s="95"/>
      <c r="H44" s="95"/>
      <c r="I44" s="95"/>
      <c r="J44" s="95"/>
      <c r="K44" s="95"/>
    </row>
    <row r="45" spans="1:11" ht="12.75">
      <c r="A45" s="123" t="s">
        <v>304</v>
      </c>
      <c r="B45" s="124"/>
      <c r="C45" s="102"/>
      <c r="D45" s="102"/>
      <c r="E45" s="102"/>
      <c r="F45" s="95"/>
      <c r="G45" s="95"/>
      <c r="H45" s="95"/>
      <c r="I45" s="95"/>
      <c r="J45" s="95"/>
      <c r="K45" s="95"/>
    </row>
    <row r="46" spans="1:11" ht="12.75">
      <c r="A46" s="123" t="s">
        <v>240</v>
      </c>
      <c r="B46" s="112"/>
      <c r="C46" s="102"/>
      <c r="D46" s="102"/>
      <c r="E46" s="102"/>
      <c r="F46" s="95"/>
      <c r="G46" s="95"/>
      <c r="H46" s="95"/>
      <c r="I46" s="95"/>
      <c r="J46" s="95"/>
      <c r="K46" s="95"/>
    </row>
    <row r="47" spans="1:11" ht="12.75">
      <c r="A47" s="116" t="s">
        <v>299</v>
      </c>
      <c r="B47" s="102"/>
      <c r="C47" s="102"/>
      <c r="D47" s="102"/>
      <c r="E47" s="102"/>
      <c r="F47" s="95"/>
      <c r="G47" s="95"/>
      <c r="H47" s="95"/>
      <c r="I47" s="95"/>
      <c r="J47" s="95"/>
      <c r="K47" s="95"/>
    </row>
    <row r="48" spans="1:11" ht="12.75">
      <c r="A48" s="101" t="s">
        <v>300</v>
      </c>
      <c r="B48" s="102"/>
      <c r="C48" s="102"/>
      <c r="D48" s="102"/>
      <c r="E48" s="102"/>
      <c r="F48" s="95"/>
      <c r="G48" s="95"/>
      <c r="H48" s="95"/>
      <c r="I48" s="95"/>
      <c r="J48" s="95"/>
      <c r="K48" s="95"/>
    </row>
    <row r="49" spans="1:11" ht="12.75">
      <c r="A49" s="116" t="s">
        <v>241</v>
      </c>
      <c r="B49" s="102"/>
      <c r="C49" s="102"/>
      <c r="D49" s="102"/>
      <c r="E49" s="102"/>
      <c r="F49" s="95"/>
      <c r="G49" s="95"/>
      <c r="H49" s="95"/>
      <c r="I49" s="95"/>
      <c r="J49" s="95"/>
      <c r="K49" s="95"/>
    </row>
    <row r="50" spans="1:11" ht="12.75">
      <c r="A50" s="116" t="s">
        <v>301</v>
      </c>
      <c r="B50" s="102"/>
      <c r="C50" s="102"/>
      <c r="D50" s="102"/>
      <c r="E50" s="102"/>
      <c r="F50" s="95"/>
      <c r="G50" s="95"/>
      <c r="H50" s="95"/>
      <c r="I50" s="95"/>
      <c r="J50" s="95"/>
      <c r="K50" s="95"/>
    </row>
    <row r="51" spans="1:11" ht="12.75">
      <c r="A51" s="116" t="s">
        <v>302</v>
      </c>
      <c r="B51" s="102"/>
      <c r="C51" s="102"/>
      <c r="D51" s="102"/>
      <c r="E51" s="102"/>
      <c r="F51" s="95"/>
      <c r="G51" s="95"/>
      <c r="H51" s="95"/>
      <c r="I51" s="95"/>
      <c r="J51" s="95"/>
      <c r="K51" s="95"/>
    </row>
    <row r="52" spans="1:11" ht="12.75">
      <c r="A52" s="125" t="s">
        <v>294</v>
      </c>
      <c r="B52" s="121">
        <f>SUM(B38+B40)</f>
        <v>4324</v>
      </c>
      <c r="C52" s="121">
        <f>SUM(C38+C40)</f>
        <v>635</v>
      </c>
      <c r="D52" s="121">
        <f>SUM(D38+D40)</f>
        <v>54915</v>
      </c>
      <c r="E52" s="121">
        <f>SUM(E38+E40)</f>
        <v>59874</v>
      </c>
      <c r="F52" s="95"/>
      <c r="G52" s="95"/>
      <c r="H52" s="95"/>
      <c r="I52" s="95"/>
      <c r="J52" s="95"/>
      <c r="K52" s="95"/>
    </row>
  </sheetData>
  <mergeCells count="6">
    <mergeCell ref="A1:E1"/>
    <mergeCell ref="A3:E3"/>
    <mergeCell ref="A5:A7"/>
    <mergeCell ref="B5:E5"/>
    <mergeCell ref="A2:E2"/>
    <mergeCell ref="A4:E4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Jegyző</cp:lastModifiedBy>
  <cp:lastPrinted>2012-02-14T07:37:47Z</cp:lastPrinted>
  <dcterms:created xsi:type="dcterms:W3CDTF">2012-02-03T02:23:56Z</dcterms:created>
  <dcterms:modified xsi:type="dcterms:W3CDTF">2012-04-20T10:15:26Z</dcterms:modified>
  <cp:category/>
  <cp:version/>
  <cp:contentType/>
  <cp:contentStatus/>
</cp:coreProperties>
</file>